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G:\Mi unidad\MAM\Públicos\Campeche\Proyectos\ACB Cd Administrativa\"/>
    </mc:Choice>
  </mc:AlternateContent>
  <xr:revisionPtr revIDLastSave="0" documentId="8_{EC2CE49B-5904-43D4-A2F5-DE54D19EF209}" xr6:coauthVersionLast="47" xr6:coauthVersionMax="47" xr10:uidLastSave="{00000000-0000-0000-0000-000000000000}"/>
  <bookViews>
    <workbookView xWindow="-110" yWindow="-110" windowWidth="19420" windowHeight="10420" tabRatio="905" xr2:uid="{00000000-000D-0000-FFFF-FFFF00000000}"/>
  </bookViews>
  <sheets>
    <sheet name="Portada" sheetId="29" r:id="rId1"/>
    <sheet name="Desglose Componentes" sheetId="31" r:id="rId2"/>
    <sheet name="Datos del Proyecto" sheetId="30" r:id="rId3"/>
    <sheet name="Calendario" sheetId="32" r:id="rId4"/>
    <sheet name="Sit. Actual_Sit. Sin Proy" sheetId="63" r:id="rId5"/>
    <sheet name="Sit. Con Proyecto" sheetId="65" r:id="rId6"/>
    <sheet name="Costos Op y M" sheetId="67" r:id="rId7"/>
    <sheet name="Costos Op y M Alt 2" sheetId="70" r:id="rId8"/>
    <sheet name="Costos Alternativa 2" sheetId="66" r:id="rId9"/>
    <sheet name="Análisis de Alternativas" sheetId="54" r:id="rId10"/>
    <sheet name="Análisis de Sensibilidad" sheetId="71" r:id="rId11"/>
    <sheet name="Proyección de Población" sheetId="68" r:id="rId12"/>
    <sheet name="Levantamiento" sheetId="60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_INDEX_SHEET___ASAP_Utilities" localSheetId="8">#REF!</definedName>
    <definedName name="___INDEX_SHEET___ASAP_Utilities" localSheetId="6">#REF!</definedName>
    <definedName name="___INDEX_SHEET___ASAP_Utilities" localSheetId="7">#REF!</definedName>
    <definedName name="___INDEX_SHEET___ASAP_Utilities">#REF!</definedName>
    <definedName name="_Key1" hidden="1">#REF!</definedName>
    <definedName name="_Order1" hidden="1">255</definedName>
    <definedName name="_Sort" hidden="1">#REF!</definedName>
    <definedName name="aerop" localSheetId="8">#REF!</definedName>
    <definedName name="aerop" localSheetId="6">#REF!</definedName>
    <definedName name="aerop" localSheetId="7">#REF!</definedName>
    <definedName name="aerop">#REF!</definedName>
    <definedName name="aerop2" localSheetId="8">#REF!</definedName>
    <definedName name="aerop2">#REF!</definedName>
    <definedName name="aeropent">#REF!</definedName>
    <definedName name="AEROPUERTO">[1]Hoja10!$A:$B</definedName>
    <definedName name="afaf" localSheetId="8">#REF!</definedName>
    <definedName name="afaf">#REF!</definedName>
    <definedName name="AREA">[2]Hoja12!$A:$B</definedName>
    <definedName name="_xlnm.Print_Area" localSheetId="8">'Costos Alternativa 2'!$A$1:$H$44</definedName>
    <definedName name="_xlnm.Database" localSheetId="8">#REF!</definedName>
    <definedName name="_xlnm.Database">#REF!</definedName>
    <definedName name="cale" localSheetId="8">#REF!</definedName>
    <definedName name="cale">#REF!</definedName>
    <definedName name="cifras">'[3]ramos cifras control'!$A$13:$AA$36</definedName>
    <definedName name="CLAVE">[4]Hoja4!$A$1:$B$857</definedName>
    <definedName name="cliente">[5]Hoja2!$B$1:$C$93</definedName>
    <definedName name="ColumnaTipo">[6]Programa_Proyecto!$A:$A</definedName>
    <definedName name="CONCEPTOS">[7]CAL!$A:$B</definedName>
    <definedName name="Croquiss">OFFSET([8]Base_Fotos!$F$2,MATCH('[8]Información gráfica'!$I$14,ListaCroquis,0)-1,0,1,1)</definedName>
    <definedName name="DATO">[9]datos!$A$2:$F$529</definedName>
    <definedName name="dd" localSheetId="8">#REF!</definedName>
    <definedName name="dd">#REF!</definedName>
    <definedName name="ddd" localSheetId="8">#REF!</definedName>
    <definedName name="ddd">#REF!</definedName>
    <definedName name="DDDAS" localSheetId="8">#REF!</definedName>
    <definedName name="DDDAS">#REF!</definedName>
    <definedName name="DFAF">#REF!</definedName>
    <definedName name="DFDF">#REF!</definedName>
    <definedName name="DFFG">#REF!</definedName>
    <definedName name="dsdas">#REF!</definedName>
    <definedName name="entaerop">#REF!</definedName>
    <definedName name="entidad_12">#REF!</definedName>
    <definedName name="FAISE">#REF!</definedName>
    <definedName name="fecha.inicio">'[10]datos base GV'!$E$46</definedName>
    <definedName name="fferwt">#REF!</definedName>
    <definedName name="ffgfg">#REF!</definedName>
    <definedName name="fgfdgs">#REF!</definedName>
    <definedName name="fgsdfg">#REF!</definedName>
    <definedName name="FISCALES">'[11]TODO PROY (2)'!$A:$B</definedName>
    <definedName name="GFGFG" localSheetId="8">#REF!</definedName>
    <definedName name="GFGFG">#REF!</definedName>
    <definedName name="GGG" localSheetId="8">#REF!</definedName>
    <definedName name="GGG">#REF!</definedName>
    <definedName name="gggg" localSheetId="8">#REF!</definedName>
    <definedName name="gggg">#REF!</definedName>
    <definedName name="gggh">#REF!</definedName>
    <definedName name="grgg">#REF!</definedName>
    <definedName name="gyt">#REF!</definedName>
    <definedName name="hghh">#REF!</definedName>
    <definedName name="hhh">#REF!</definedName>
    <definedName name="hhhh">#REF!</definedName>
    <definedName name="huytr">#REF!</definedName>
    <definedName name="InicioTipo">[6]Programa_Proyecto!$A$1</definedName>
    <definedName name="jjjjj" localSheetId="8">#REF!</definedName>
    <definedName name="jjjjj">#REF!</definedName>
    <definedName name="jkki" localSheetId="8">#REF!</definedName>
    <definedName name="jkki">#REF!</definedName>
    <definedName name="kkk" localSheetId="8">#REF!</definedName>
    <definedName name="kkk">#REF!</definedName>
    <definedName name="ListaCroquis">OFFSET([8]Base_Fotos!$E$2,0,0,COUNTA([8]Base_Fotos!$E$1:$E$65536)-1,1)</definedName>
    <definedName name="lll">#REF!</definedName>
    <definedName name="llll">#REF!</definedName>
    <definedName name="LUZ">#REF!</definedName>
    <definedName name="moneda.de">'[12]sensib sdg'!$I$7</definedName>
    <definedName name="nom.bre">[12]SDG!$J$4</definedName>
    <definedName name="nombre" localSheetId="8">'[13]datos base GV'!$I$2</definedName>
    <definedName name="NOMBRE">'[14]TOTAL PROY'!$A:$B</definedName>
    <definedName name="obra">[15]Hoja2!$A:$B</definedName>
    <definedName name="obras" localSheetId="8">#REF!</definedName>
    <definedName name="obras">#REF!</definedName>
    <definedName name="PAR">[16]Hoja3!$A$1:$B$857</definedName>
    <definedName name="part">[1]Hoja8!$A:$B</definedName>
    <definedName name="PARTE3">'[14]3-E'!$A:$B</definedName>
    <definedName name="PARTE5">'[17]5'!$A:$B</definedName>
    <definedName name="PARTE7">'[17]7'!$A:$B</definedName>
    <definedName name="PARTE9">'[17]9'!$A:$B</definedName>
    <definedName name="partes7">[18]k27!$A:$B</definedName>
    <definedName name="PROGRAMA2" localSheetId="8">#REF!</definedName>
    <definedName name="PROGRAMA2">#REF!</definedName>
    <definedName name="proy" localSheetId="8">#REF!</definedName>
    <definedName name="proy">#REF!</definedName>
    <definedName name="proy1" localSheetId="8">#REF!</definedName>
    <definedName name="proy1">#REF!</definedName>
    <definedName name="PROY3">'[2]3'!$A:$B</definedName>
    <definedName name="PROY5">'[2]5'!$A:$B</definedName>
    <definedName name="PROY7">'[2]7'!$A:$B</definedName>
    <definedName name="PROY9">'[2]9'!$A:$B</definedName>
    <definedName name="ramo">'[3]ramo catálogo'!$A$2:$B$41</definedName>
    <definedName name="Regresar_a_Índice" localSheetId="8">#REF!</definedName>
    <definedName name="Regresar_a_Índice">#REF!</definedName>
    <definedName name="sdd" localSheetId="8">#REF!</definedName>
    <definedName name="sdd">#REF!</definedName>
    <definedName name="sdsd" localSheetId="8">#REF!</definedName>
    <definedName name="sdsd">#REF!</definedName>
    <definedName name="SEGUNDA">#REF!</definedName>
    <definedName name="selecciontipo">'[6]Anexo 1_2'!$A$13</definedName>
    <definedName name="sens.eco">'[12]sensib sdg'!$J$35</definedName>
    <definedName name="sensibilidad.inv">'[13]datos base GV'!#REF!</definedName>
    <definedName name="SQDQD" localSheetId="8">#REF!</definedName>
    <definedName name="SQDQD">#REF!</definedName>
    <definedName name="SSDFF" localSheetId="8">#REF!</definedName>
    <definedName name="SSDFF">#REF!</definedName>
    <definedName name="tasa.real">[12]SDG!$J$6</definedName>
    <definedName name="tipo.cambio">'[12]evaluación económica const'!$J$16</definedName>
    <definedName name="uhj" localSheetId="8">#REF!</definedName>
    <definedName name="uhj">#REF!</definedName>
    <definedName name="VALORFACTURA">'[19]VALOR PRESUPUESTO TI'!$B$7</definedName>
    <definedName name="wwee" localSheetId="8">#REF!</definedName>
    <definedName name="wwee">#REF!</definedName>
    <definedName name="XXDC" localSheetId="8">#REF!</definedName>
    <definedName name="XXD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54" l="1"/>
  <c r="D39" i="54"/>
  <c r="K20" i="71"/>
  <c r="K17" i="71"/>
  <c r="D38" i="71"/>
  <c r="D11" i="71"/>
  <c r="D12" i="71"/>
  <c r="D13" i="71"/>
  <c r="D14" i="71"/>
  <c r="D15" i="71"/>
  <c r="D16" i="71"/>
  <c r="D17" i="71"/>
  <c r="D18" i="71"/>
  <c r="D19" i="71"/>
  <c r="D20" i="71"/>
  <c r="D21" i="71"/>
  <c r="D22" i="71"/>
  <c r="D23" i="71"/>
  <c r="D24" i="71"/>
  <c r="D25" i="71"/>
  <c r="D26" i="71"/>
  <c r="D27" i="71"/>
  <c r="D28" i="71"/>
  <c r="D29" i="71"/>
  <c r="D30" i="71"/>
  <c r="D31" i="71"/>
  <c r="D32" i="71"/>
  <c r="D33" i="71"/>
  <c r="D34" i="71"/>
  <c r="D35" i="71"/>
  <c r="D36" i="71"/>
  <c r="D37" i="71"/>
  <c r="D10" i="71"/>
  <c r="C8" i="71"/>
  <c r="C9" i="71"/>
  <c r="C7" i="71"/>
  <c r="O12" i="71"/>
  <c r="O13" i="71" s="1"/>
  <c r="O14" i="71" s="1"/>
  <c r="O15" i="71" s="1"/>
  <c r="O23" i="71"/>
  <c r="O24" i="71" s="1"/>
  <c r="O25" i="71" s="1"/>
  <c r="O26" i="71" s="1"/>
  <c r="K9" i="71"/>
  <c r="D79" i="71" l="1"/>
  <c r="E79" i="71" s="1"/>
  <c r="E78" i="71"/>
  <c r="D78" i="71"/>
  <c r="D77" i="71"/>
  <c r="E77" i="71" s="1"/>
  <c r="D76" i="71"/>
  <c r="E76" i="71" s="1"/>
  <c r="D75" i="71"/>
  <c r="E75" i="71" s="1"/>
  <c r="D74" i="71"/>
  <c r="E74" i="71" s="1"/>
  <c r="D73" i="71"/>
  <c r="E73" i="71" s="1"/>
  <c r="D72" i="71"/>
  <c r="E72" i="71" s="1"/>
  <c r="D71" i="71"/>
  <c r="E71" i="71" s="1"/>
  <c r="D70" i="71"/>
  <c r="E70" i="71" s="1"/>
  <c r="D69" i="71"/>
  <c r="E69" i="71" s="1"/>
  <c r="D68" i="71"/>
  <c r="E68" i="71" s="1"/>
  <c r="D67" i="71"/>
  <c r="E67" i="71" s="1"/>
  <c r="D66" i="71"/>
  <c r="E66" i="71" s="1"/>
  <c r="D65" i="71"/>
  <c r="E65" i="71" s="1"/>
  <c r="D64" i="71"/>
  <c r="E64" i="71" s="1"/>
  <c r="D63" i="71"/>
  <c r="E63" i="71" s="1"/>
  <c r="E62" i="71"/>
  <c r="D62" i="71"/>
  <c r="D61" i="71"/>
  <c r="E61" i="71" s="1"/>
  <c r="D60" i="71"/>
  <c r="E60" i="71" s="1"/>
  <c r="D59" i="71"/>
  <c r="E59" i="71" s="1"/>
  <c r="D58" i="71"/>
  <c r="E58" i="71" s="1"/>
  <c r="D57" i="71"/>
  <c r="E57" i="71" s="1"/>
  <c r="E56" i="71"/>
  <c r="D56" i="71"/>
  <c r="D55" i="71"/>
  <c r="E55" i="71" s="1"/>
  <c r="D54" i="71"/>
  <c r="E54" i="71" s="1"/>
  <c r="D53" i="71"/>
  <c r="E53" i="71" s="1"/>
  <c r="D52" i="71"/>
  <c r="E52" i="71" s="1"/>
  <c r="D51" i="71"/>
  <c r="C50" i="71"/>
  <c r="E50" i="71" s="1"/>
  <c r="C49" i="71"/>
  <c r="E49" i="71" s="1"/>
  <c r="B49" i="71"/>
  <c r="B50" i="71" s="1"/>
  <c r="B51" i="71" s="1"/>
  <c r="B52" i="71" s="1"/>
  <c r="B53" i="71" s="1"/>
  <c r="C48" i="71"/>
  <c r="E48" i="71" s="1"/>
  <c r="G48" i="71" s="1"/>
  <c r="A48" i="71"/>
  <c r="A49" i="71" s="1"/>
  <c r="A50" i="71" s="1"/>
  <c r="A51" i="71" s="1"/>
  <c r="A52" i="71" s="1"/>
  <c r="A53" i="71" s="1"/>
  <c r="A54" i="71" s="1"/>
  <c r="A55" i="71" s="1"/>
  <c r="A56" i="71" s="1"/>
  <c r="A57" i="71" s="1"/>
  <c r="A58" i="71" s="1"/>
  <c r="A59" i="71" s="1"/>
  <c r="A60" i="71" s="1"/>
  <c r="A61" i="71" s="1"/>
  <c r="A62" i="71" s="1"/>
  <c r="A63" i="71" s="1"/>
  <c r="A64" i="71" s="1"/>
  <c r="A65" i="71" s="1"/>
  <c r="A66" i="71" s="1"/>
  <c r="A67" i="71" s="1"/>
  <c r="A68" i="71" s="1"/>
  <c r="A69" i="71" s="1"/>
  <c r="A70" i="71" s="1"/>
  <c r="A71" i="71" s="1"/>
  <c r="A72" i="71" s="1"/>
  <c r="A73" i="71" s="1"/>
  <c r="A74" i="71" s="1"/>
  <c r="A75" i="71" s="1"/>
  <c r="A76" i="71" s="1"/>
  <c r="A77" i="71" s="1"/>
  <c r="A78" i="71" s="1"/>
  <c r="A79" i="71" s="1"/>
  <c r="C47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9" i="71"/>
  <c r="G9" i="71" s="1"/>
  <c r="B9" i="71"/>
  <c r="B10" i="71" s="1"/>
  <c r="B11" i="71" s="1"/>
  <c r="E8" i="71"/>
  <c r="G8" i="71" s="1"/>
  <c r="A8" i="71"/>
  <c r="A9" i="71" s="1"/>
  <c r="A10" i="71" s="1"/>
  <c r="A11" i="71" s="1"/>
  <c r="A12" i="71" s="1"/>
  <c r="A13" i="71" s="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I7" i="71"/>
  <c r="E29" i="66"/>
  <c r="C15" i="66"/>
  <c r="J49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51" i="54"/>
  <c r="D55" i="70"/>
  <c r="D5" i="70"/>
  <c r="C17" i="70" s="1"/>
  <c r="D25" i="70"/>
  <c r="D26" i="70" s="1"/>
  <c r="D27" i="70" s="1"/>
  <c r="D28" i="70" s="1"/>
  <c r="D29" i="70" s="1"/>
  <c r="D30" i="70" s="1"/>
  <c r="D31" i="70" s="1"/>
  <c r="D32" i="70" s="1"/>
  <c r="D33" i="70" s="1"/>
  <c r="D34" i="70" s="1"/>
  <c r="D35" i="70" s="1"/>
  <c r="D36" i="70" s="1"/>
  <c r="D37" i="70" s="1"/>
  <c r="D38" i="70" s="1"/>
  <c r="D39" i="70" s="1"/>
  <c r="D40" i="70" s="1"/>
  <c r="D41" i="70" s="1"/>
  <c r="D42" i="70" s="1"/>
  <c r="D43" i="70" s="1"/>
  <c r="D44" i="70" s="1"/>
  <c r="D45" i="70" s="1"/>
  <c r="D46" i="70" s="1"/>
  <c r="D47" i="70" s="1"/>
  <c r="D48" i="70" s="1"/>
  <c r="D49" i="70" s="1"/>
  <c r="D50" i="70" s="1"/>
  <c r="D51" i="70" s="1"/>
  <c r="D52" i="70" s="1"/>
  <c r="D53" i="70" s="1"/>
  <c r="D54" i="70" s="1"/>
  <c r="D24" i="70"/>
  <c r="C24" i="70"/>
  <c r="C25" i="70" s="1"/>
  <c r="C26" i="70" s="1"/>
  <c r="C27" i="70" s="1"/>
  <c r="C28" i="70" s="1"/>
  <c r="C29" i="70" s="1"/>
  <c r="C30" i="70" s="1"/>
  <c r="C31" i="70" s="1"/>
  <c r="C32" i="70" s="1"/>
  <c r="C33" i="70" s="1"/>
  <c r="C34" i="70" s="1"/>
  <c r="C35" i="70" s="1"/>
  <c r="C36" i="70" s="1"/>
  <c r="C37" i="70" s="1"/>
  <c r="C38" i="70" s="1"/>
  <c r="C39" i="70" s="1"/>
  <c r="C40" i="70" s="1"/>
  <c r="C41" i="70" s="1"/>
  <c r="C42" i="70" s="1"/>
  <c r="C43" i="70" s="1"/>
  <c r="C44" i="70" s="1"/>
  <c r="C45" i="70" s="1"/>
  <c r="C46" i="70" s="1"/>
  <c r="C47" i="70" s="1"/>
  <c r="C48" i="70" s="1"/>
  <c r="C49" i="70" s="1"/>
  <c r="C50" i="70" s="1"/>
  <c r="C51" i="70" s="1"/>
  <c r="C52" i="70" s="1"/>
  <c r="C53" i="70" s="1"/>
  <c r="C54" i="70" s="1"/>
  <c r="C55" i="70" s="1"/>
  <c r="C17" i="67"/>
  <c r="E79" i="54"/>
  <c r="G79" i="54" s="1"/>
  <c r="D39" i="71" l="1"/>
  <c r="C39" i="71"/>
  <c r="G49" i="71"/>
  <c r="C80" i="71"/>
  <c r="C81" i="71" s="1"/>
  <c r="E47" i="71"/>
  <c r="B12" i="71"/>
  <c r="B13" i="71" s="1"/>
  <c r="B14" i="71" s="1"/>
  <c r="B15" i="71" s="1"/>
  <c r="G11" i="71"/>
  <c r="G52" i="71"/>
  <c r="B54" i="71"/>
  <c r="B55" i="71" s="1"/>
  <c r="G53" i="71"/>
  <c r="G50" i="71"/>
  <c r="D80" i="71"/>
  <c r="E51" i="71"/>
  <c r="G51" i="71" s="1"/>
  <c r="F47" i="71"/>
  <c r="F50" i="71"/>
  <c r="E7" i="71"/>
  <c r="E10" i="71"/>
  <c r="G10" i="71" s="1"/>
  <c r="F48" i="71"/>
  <c r="G47" i="71"/>
  <c r="F56" i="71"/>
  <c r="F60" i="71"/>
  <c r="F76" i="71"/>
  <c r="F49" i="71"/>
  <c r="F55" i="71"/>
  <c r="F71" i="71"/>
  <c r="D6" i="70"/>
  <c r="C18" i="70" s="1"/>
  <c r="D18" i="70" s="1"/>
  <c r="E18" i="70" s="1"/>
  <c r="F18" i="70" s="1"/>
  <c r="G18" i="70" s="1"/>
  <c r="H18" i="70" s="1"/>
  <c r="I18" i="70" s="1"/>
  <c r="J18" i="70" s="1"/>
  <c r="K18" i="70" s="1"/>
  <c r="L18" i="70" s="1"/>
  <c r="M18" i="70" s="1"/>
  <c r="N18" i="70" s="1"/>
  <c r="O18" i="70" s="1"/>
  <c r="P18" i="70" s="1"/>
  <c r="Q18" i="70" s="1"/>
  <c r="R18" i="70" s="1"/>
  <c r="S18" i="70" s="1"/>
  <c r="T18" i="70" s="1"/>
  <c r="U18" i="70" s="1"/>
  <c r="V18" i="70" s="1"/>
  <c r="W18" i="70" s="1"/>
  <c r="X18" i="70" s="1"/>
  <c r="Y18" i="70" s="1"/>
  <c r="Z18" i="70" s="1"/>
  <c r="AA18" i="70" s="1"/>
  <c r="AB18" i="70" s="1"/>
  <c r="AC18" i="70" s="1"/>
  <c r="AD18" i="70" s="1"/>
  <c r="AE18" i="70" s="1"/>
  <c r="AF18" i="70" s="1"/>
  <c r="AG18" i="70" s="1"/>
  <c r="AH18" i="70" s="1"/>
  <c r="D17" i="70"/>
  <c r="E17" i="70" s="1"/>
  <c r="E16" i="70" s="1"/>
  <c r="E26" i="70" s="1"/>
  <c r="C16" i="70"/>
  <c r="D16" i="70"/>
  <c r="F17" i="70"/>
  <c r="E39" i="71" l="1"/>
  <c r="C40" i="71"/>
  <c r="F70" i="71"/>
  <c r="F69" i="71"/>
  <c r="G54" i="71"/>
  <c r="F74" i="71"/>
  <c r="F79" i="71"/>
  <c r="F63" i="71"/>
  <c r="F68" i="71"/>
  <c r="F52" i="71"/>
  <c r="F66" i="71"/>
  <c r="F73" i="71"/>
  <c r="F80" i="71"/>
  <c r="F54" i="71"/>
  <c r="E80" i="71"/>
  <c r="F78" i="71"/>
  <c r="F62" i="71"/>
  <c r="F77" i="71"/>
  <c r="F61" i="71"/>
  <c r="F57" i="71"/>
  <c r="F58" i="71"/>
  <c r="F65" i="71"/>
  <c r="G12" i="71"/>
  <c r="G14" i="71"/>
  <c r="G13" i="71"/>
  <c r="I48" i="71"/>
  <c r="I49" i="71" s="1"/>
  <c r="F38" i="71"/>
  <c r="F36" i="71"/>
  <c r="F34" i="71"/>
  <c r="F32" i="71"/>
  <c r="F30" i="71"/>
  <c r="F28" i="71"/>
  <c r="F26" i="71"/>
  <c r="F24" i="71"/>
  <c r="F22" i="71"/>
  <c r="F20" i="71"/>
  <c r="F18" i="71"/>
  <c r="F16" i="71"/>
  <c r="F14" i="71"/>
  <c r="F12" i="71"/>
  <c r="F10" i="71"/>
  <c r="F7" i="71"/>
  <c r="F35" i="71"/>
  <c r="F31" i="71"/>
  <c r="F27" i="71"/>
  <c r="F23" i="71"/>
  <c r="F19" i="71"/>
  <c r="F15" i="71"/>
  <c r="F11" i="71"/>
  <c r="F8" i="71"/>
  <c r="F33" i="71"/>
  <c r="F25" i="71"/>
  <c r="F17" i="71"/>
  <c r="G7" i="71"/>
  <c r="F39" i="71"/>
  <c r="F37" i="71"/>
  <c r="F29" i="71"/>
  <c r="F21" i="71"/>
  <c r="F13" i="71"/>
  <c r="F9" i="71"/>
  <c r="F59" i="71"/>
  <c r="F64" i="71"/>
  <c r="F75" i="71"/>
  <c r="B56" i="71"/>
  <c r="G55" i="71"/>
  <c r="F53" i="71"/>
  <c r="F67" i="71"/>
  <c r="F51" i="71"/>
  <c r="F72" i="71"/>
  <c r="G15" i="71"/>
  <c r="B16" i="71"/>
  <c r="G17" i="70"/>
  <c r="F16" i="70"/>
  <c r="E27" i="70" s="1"/>
  <c r="C6" i="66"/>
  <c r="I8" i="71" l="1"/>
  <c r="B17" i="71"/>
  <c r="G16" i="71"/>
  <c r="B57" i="71"/>
  <c r="G56" i="71"/>
  <c r="H17" i="70"/>
  <c r="G16" i="70"/>
  <c r="E28" i="70" s="1"/>
  <c r="E30" i="66"/>
  <c r="E31" i="66" s="1"/>
  <c r="E32" i="66" s="1"/>
  <c r="E33" i="66" s="1"/>
  <c r="C18" i="66"/>
  <c r="E34" i="66"/>
  <c r="I5" i="30"/>
  <c r="D21" i="68"/>
  <c r="D22" i="68" s="1"/>
  <c r="D23" i="68" s="1"/>
  <c r="D24" i="68" s="1"/>
  <c r="D25" i="68" s="1"/>
  <c r="D26" i="68" s="1"/>
  <c r="D27" i="68" s="1"/>
  <c r="D28" i="68" s="1"/>
  <c r="D29" i="68" s="1"/>
  <c r="D30" i="68" s="1"/>
  <c r="D31" i="68" s="1"/>
  <c r="D32" i="68" s="1"/>
  <c r="D33" i="68" s="1"/>
  <c r="D34" i="68" s="1"/>
  <c r="D35" i="68" s="1"/>
  <c r="D36" i="68" s="1"/>
  <c r="D37" i="68" s="1"/>
  <c r="D38" i="68" s="1"/>
  <c r="D39" i="68" s="1"/>
  <c r="I9" i="71" l="1"/>
  <c r="M20" i="71"/>
  <c r="M9" i="71"/>
  <c r="B58" i="71"/>
  <c r="G57" i="71"/>
  <c r="B18" i="71"/>
  <c r="G17" i="71"/>
  <c r="I17" i="70"/>
  <c r="H16" i="70"/>
  <c r="E29" i="70" s="1"/>
  <c r="D34" i="66"/>
  <c r="F34" i="66" s="1"/>
  <c r="G34" i="66" s="1"/>
  <c r="E52" i="54"/>
  <c r="E53" i="54"/>
  <c r="E54" i="54"/>
  <c r="E56" i="54"/>
  <c r="E58" i="54"/>
  <c r="E60" i="54"/>
  <c r="E61" i="54"/>
  <c r="E62" i="54"/>
  <c r="E65" i="54"/>
  <c r="E66" i="54"/>
  <c r="E68" i="54"/>
  <c r="E69" i="54"/>
  <c r="E70" i="54"/>
  <c r="E72" i="54"/>
  <c r="E73" i="54"/>
  <c r="E74" i="54"/>
  <c r="E76" i="54"/>
  <c r="E77" i="54"/>
  <c r="E78" i="54"/>
  <c r="E75" i="54"/>
  <c r="E71" i="54"/>
  <c r="E67" i="54"/>
  <c r="E64" i="54"/>
  <c r="E63" i="54"/>
  <c r="E59" i="54"/>
  <c r="E57" i="54"/>
  <c r="E55" i="54"/>
  <c r="E51" i="54"/>
  <c r="B49" i="54"/>
  <c r="B50" i="54" s="1"/>
  <c r="B51" i="54" s="1"/>
  <c r="B52" i="54" s="1"/>
  <c r="B53" i="54" s="1"/>
  <c r="B54" i="54" s="1"/>
  <c r="B55" i="54" s="1"/>
  <c r="B56" i="54" s="1"/>
  <c r="A48" i="54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10" i="54"/>
  <c r="E55" i="67"/>
  <c r="E18" i="67"/>
  <c r="J49" i="71" l="1"/>
  <c r="N20" i="71"/>
  <c r="N18" i="71" s="1"/>
  <c r="N9" i="71"/>
  <c r="N7" i="71" s="1"/>
  <c r="B59" i="71"/>
  <c r="G58" i="71"/>
  <c r="B19" i="71"/>
  <c r="G18" i="71"/>
  <c r="I16" i="70"/>
  <c r="E30" i="70" s="1"/>
  <c r="J17" i="70"/>
  <c r="D29" i="66"/>
  <c r="G52" i="54"/>
  <c r="G53" i="54"/>
  <c r="G51" i="54"/>
  <c r="B57" i="54"/>
  <c r="B58" i="54" s="1"/>
  <c r="B59" i="54" s="1"/>
  <c r="B60" i="54" s="1"/>
  <c r="G56" i="54"/>
  <c r="G54" i="54"/>
  <c r="G55" i="54"/>
  <c r="B60" i="71" l="1"/>
  <c r="G59" i="71"/>
  <c r="G19" i="71"/>
  <c r="B20" i="71"/>
  <c r="J16" i="70"/>
  <c r="E31" i="70" s="1"/>
  <c r="K17" i="70"/>
  <c r="F29" i="66"/>
  <c r="G29" i="66" s="1"/>
  <c r="D30" i="66"/>
  <c r="D31" i="66" s="1"/>
  <c r="G59" i="54"/>
  <c r="B61" i="54"/>
  <c r="G60" i="54"/>
  <c r="G57" i="54"/>
  <c r="G58" i="54"/>
  <c r="B21" i="71" l="1"/>
  <c r="G20" i="71"/>
  <c r="B61" i="71"/>
  <c r="G60" i="71"/>
  <c r="L17" i="70"/>
  <c r="K16" i="70"/>
  <c r="E32" i="70" s="1"/>
  <c r="F31" i="66"/>
  <c r="G31" i="66" s="1"/>
  <c r="D32" i="66"/>
  <c r="B62" i="54"/>
  <c r="G61" i="54"/>
  <c r="B22" i="71" l="1"/>
  <c r="G21" i="71"/>
  <c r="B62" i="71"/>
  <c r="G61" i="71"/>
  <c r="M17" i="70"/>
  <c r="L16" i="70"/>
  <c r="E33" i="70" s="1"/>
  <c r="D33" i="66"/>
  <c r="F33" i="66" s="1"/>
  <c r="G33" i="66" s="1"/>
  <c r="F32" i="66"/>
  <c r="G32" i="66" s="1"/>
  <c r="B63" i="54"/>
  <c r="G62" i="54"/>
  <c r="B63" i="71" l="1"/>
  <c r="G62" i="71"/>
  <c r="B23" i="71"/>
  <c r="G22" i="71"/>
  <c r="M16" i="70"/>
  <c r="E34" i="70" s="1"/>
  <c r="N17" i="70"/>
  <c r="B64" i="54"/>
  <c r="G63" i="54"/>
  <c r="B64" i="71" l="1"/>
  <c r="G63" i="71"/>
  <c r="G23" i="71"/>
  <c r="B24" i="71"/>
  <c r="N16" i="70"/>
  <c r="E35" i="70" s="1"/>
  <c r="O17" i="70"/>
  <c r="B65" i="54"/>
  <c r="G64" i="54"/>
  <c r="B65" i="71" l="1"/>
  <c r="G64" i="71"/>
  <c r="B25" i="71"/>
  <c r="G24" i="71"/>
  <c r="P17" i="70"/>
  <c r="O16" i="70"/>
  <c r="E36" i="70" s="1"/>
  <c r="B66" i="54"/>
  <c r="G65" i="54"/>
  <c r="B66" i="71" l="1"/>
  <c r="G65" i="71"/>
  <c r="B26" i="71"/>
  <c r="G25" i="71"/>
  <c r="Q17" i="70"/>
  <c r="P16" i="70"/>
  <c r="E37" i="70" s="1"/>
  <c r="B67" i="54"/>
  <c r="G66" i="54"/>
  <c r="B67" i="71" l="1"/>
  <c r="G66" i="71"/>
  <c r="B27" i="71"/>
  <c r="G26" i="71"/>
  <c r="Q16" i="70"/>
  <c r="E38" i="70" s="1"/>
  <c r="R17" i="70"/>
  <c r="B68" i="54"/>
  <c r="G67" i="54"/>
  <c r="B68" i="71" l="1"/>
  <c r="G67" i="71"/>
  <c r="G27" i="71"/>
  <c r="B28" i="71"/>
  <c r="S17" i="70"/>
  <c r="R16" i="70"/>
  <c r="E39" i="70" s="1"/>
  <c r="B69" i="54"/>
  <c r="G68" i="54"/>
  <c r="B69" i="71" l="1"/>
  <c r="G68" i="71"/>
  <c r="B29" i="71"/>
  <c r="G28" i="71"/>
  <c r="T17" i="70"/>
  <c r="S16" i="70"/>
  <c r="E40" i="70" s="1"/>
  <c r="B70" i="54"/>
  <c r="G69" i="54"/>
  <c r="B70" i="71" l="1"/>
  <c r="G69" i="71"/>
  <c r="B30" i="71"/>
  <c r="G29" i="71"/>
  <c r="U17" i="70"/>
  <c r="T16" i="70"/>
  <c r="E41" i="70" s="1"/>
  <c r="B71" i="54"/>
  <c r="G70" i="54"/>
  <c r="B31" i="71" l="1"/>
  <c r="G30" i="71"/>
  <c r="B71" i="71"/>
  <c r="G70" i="71"/>
  <c r="U16" i="70"/>
  <c r="E42" i="70" s="1"/>
  <c r="V17" i="70"/>
  <c r="B72" i="54"/>
  <c r="G71" i="54"/>
  <c r="G31" i="71" l="1"/>
  <c r="B32" i="71"/>
  <c r="B72" i="71"/>
  <c r="G71" i="71"/>
  <c r="V16" i="70"/>
  <c r="E43" i="70" s="1"/>
  <c r="W17" i="70"/>
  <c r="B73" i="54"/>
  <c r="G72" i="54"/>
  <c r="B73" i="71" l="1"/>
  <c r="G72" i="71"/>
  <c r="B33" i="71"/>
  <c r="G32" i="71"/>
  <c r="X17" i="70"/>
  <c r="W16" i="70"/>
  <c r="E44" i="70" s="1"/>
  <c r="B74" i="54"/>
  <c r="G73" i="54"/>
  <c r="B74" i="71" l="1"/>
  <c r="G73" i="71"/>
  <c r="B34" i="71"/>
  <c r="G33" i="71"/>
  <c r="Y17" i="70"/>
  <c r="X16" i="70"/>
  <c r="E45" i="70" s="1"/>
  <c r="B75" i="54"/>
  <c r="G74" i="54"/>
  <c r="B75" i="71" l="1"/>
  <c r="G74" i="71"/>
  <c r="B35" i="71"/>
  <c r="G34" i="71"/>
  <c r="Y16" i="70"/>
  <c r="E46" i="70" s="1"/>
  <c r="Z17" i="70"/>
  <c r="B76" i="54"/>
  <c r="G75" i="54"/>
  <c r="B76" i="71" l="1"/>
  <c r="G75" i="71"/>
  <c r="G35" i="71"/>
  <c r="B36" i="71"/>
  <c r="Z16" i="70"/>
  <c r="E47" i="70" s="1"/>
  <c r="AA17" i="70"/>
  <c r="B77" i="54"/>
  <c r="G76" i="54"/>
  <c r="B77" i="71" l="1"/>
  <c r="G76" i="71"/>
  <c r="B37" i="71"/>
  <c r="G36" i="71"/>
  <c r="AB17" i="70"/>
  <c r="AA16" i="70"/>
  <c r="E48" i="70" s="1"/>
  <c r="B78" i="54"/>
  <c r="G77" i="54"/>
  <c r="B38" i="71" l="1"/>
  <c r="G38" i="71" s="1"/>
  <c r="G37" i="71"/>
  <c r="B78" i="71"/>
  <c r="G77" i="71"/>
  <c r="AC17" i="70"/>
  <c r="AB16" i="70"/>
  <c r="E49" i="70" s="1"/>
  <c r="G78" i="54"/>
  <c r="B79" i="54"/>
  <c r="G39" i="71" l="1"/>
  <c r="G40" i="71" s="1"/>
  <c r="B79" i="71"/>
  <c r="G79" i="71" s="1"/>
  <c r="G80" i="71" s="1"/>
  <c r="G81" i="71" s="1"/>
  <c r="G78" i="71"/>
  <c r="AC16" i="70"/>
  <c r="E50" i="70" s="1"/>
  <c r="AD17" i="70"/>
  <c r="AD16" i="70" l="1"/>
  <c r="E51" i="70" s="1"/>
  <c r="AE17" i="70"/>
  <c r="AF17" i="70" l="1"/>
  <c r="AE16" i="70"/>
  <c r="E52" i="70" s="1"/>
  <c r="AG17" i="70" l="1"/>
  <c r="AF16" i="70"/>
  <c r="E53" i="70" s="1"/>
  <c r="AG16" i="70" l="1"/>
  <c r="E54" i="70" s="1"/>
  <c r="AH17" i="70"/>
  <c r="AH16" i="70" s="1"/>
  <c r="E56" i="70" l="1"/>
  <c r="E55" i="70"/>
  <c r="C18" i="67" l="1"/>
  <c r="D18" i="67" s="1"/>
  <c r="F18" i="67" s="1"/>
  <c r="G18" i="67" s="1"/>
  <c r="H18" i="67" s="1"/>
  <c r="I18" i="67" s="1"/>
  <c r="J18" i="67" s="1"/>
  <c r="K18" i="67" s="1"/>
  <c r="L18" i="67" s="1"/>
  <c r="M18" i="67" s="1"/>
  <c r="N18" i="67" s="1"/>
  <c r="O18" i="67" s="1"/>
  <c r="P18" i="67" s="1"/>
  <c r="Q18" i="67" s="1"/>
  <c r="R18" i="67" s="1"/>
  <c r="S18" i="67" s="1"/>
  <c r="T18" i="67" s="1"/>
  <c r="U18" i="67" s="1"/>
  <c r="V18" i="67" s="1"/>
  <c r="W18" i="67" s="1"/>
  <c r="X18" i="67" s="1"/>
  <c r="Y18" i="67" s="1"/>
  <c r="Z18" i="67" s="1"/>
  <c r="AA18" i="67" s="1"/>
  <c r="AB18" i="67" s="1"/>
  <c r="AC18" i="67" s="1"/>
  <c r="AD18" i="67" s="1"/>
  <c r="AE18" i="67" s="1"/>
  <c r="AF18" i="67" s="1"/>
  <c r="AG18" i="67" s="1"/>
  <c r="AH18" i="67" s="1"/>
  <c r="D17" i="67"/>
  <c r="D24" i="67"/>
  <c r="D25" i="67" s="1"/>
  <c r="D26" i="67" s="1"/>
  <c r="D27" i="67" s="1"/>
  <c r="D28" i="67" s="1"/>
  <c r="D29" i="67" s="1"/>
  <c r="D30" i="67" s="1"/>
  <c r="D31" i="67" s="1"/>
  <c r="D32" i="67" s="1"/>
  <c r="D33" i="67" s="1"/>
  <c r="D34" i="67" s="1"/>
  <c r="D35" i="67" s="1"/>
  <c r="D36" i="67" s="1"/>
  <c r="D37" i="67" s="1"/>
  <c r="D38" i="67" s="1"/>
  <c r="D39" i="67" s="1"/>
  <c r="D40" i="67" s="1"/>
  <c r="D41" i="67" s="1"/>
  <c r="D42" i="67" s="1"/>
  <c r="D43" i="67" s="1"/>
  <c r="D44" i="67" s="1"/>
  <c r="D45" i="67" s="1"/>
  <c r="D46" i="67" s="1"/>
  <c r="D47" i="67" s="1"/>
  <c r="D48" i="67" s="1"/>
  <c r="D49" i="67" s="1"/>
  <c r="D50" i="67" s="1"/>
  <c r="D51" i="67" s="1"/>
  <c r="D52" i="67" s="1"/>
  <c r="D53" i="67" s="1"/>
  <c r="D54" i="67" s="1"/>
  <c r="C24" i="67"/>
  <c r="C25" i="67" s="1"/>
  <c r="C26" i="67" s="1"/>
  <c r="C27" i="67" s="1"/>
  <c r="C28" i="67" s="1"/>
  <c r="C29" i="67" s="1"/>
  <c r="C30" i="67" s="1"/>
  <c r="C31" i="67" s="1"/>
  <c r="C32" i="67" s="1"/>
  <c r="C33" i="67" s="1"/>
  <c r="C34" i="67" s="1"/>
  <c r="C35" i="67" s="1"/>
  <c r="C36" i="67" s="1"/>
  <c r="C37" i="67" s="1"/>
  <c r="C38" i="67" s="1"/>
  <c r="C39" i="67" s="1"/>
  <c r="C40" i="67" s="1"/>
  <c r="C41" i="67" s="1"/>
  <c r="C42" i="67" s="1"/>
  <c r="C43" i="67" s="1"/>
  <c r="C44" i="67" s="1"/>
  <c r="C45" i="67" s="1"/>
  <c r="C46" i="67" s="1"/>
  <c r="C47" i="67" s="1"/>
  <c r="C48" i="67" s="1"/>
  <c r="C49" i="67" s="1"/>
  <c r="C50" i="67" s="1"/>
  <c r="C51" i="67" s="1"/>
  <c r="C52" i="67" s="1"/>
  <c r="C53" i="67" s="1"/>
  <c r="C54" i="67" s="1"/>
  <c r="E17" i="67" l="1"/>
  <c r="F17" i="67" s="1"/>
  <c r="D16" i="67"/>
  <c r="C16" i="67"/>
  <c r="E16" i="67" l="1"/>
  <c r="E26" i="67" s="1"/>
  <c r="G17" i="67" l="1"/>
  <c r="F16" i="67"/>
  <c r="E27" i="67" s="1"/>
  <c r="H17" i="67" l="1"/>
  <c r="G16" i="67"/>
  <c r="E28" i="67" s="1"/>
  <c r="H16" i="67" l="1"/>
  <c r="E29" i="67" s="1"/>
  <c r="I17" i="67"/>
  <c r="J17" i="67" l="1"/>
  <c r="I16" i="67"/>
  <c r="E30" i="67" s="1"/>
  <c r="J16" i="67" l="1"/>
  <c r="E31" i="67" s="1"/>
  <c r="K17" i="67"/>
  <c r="K16" i="67" l="1"/>
  <c r="E32" i="67" s="1"/>
  <c r="L17" i="67"/>
  <c r="M17" i="67" l="1"/>
  <c r="L16" i="67"/>
  <c r="E33" i="67" s="1"/>
  <c r="M16" i="67" l="1"/>
  <c r="E34" i="67" s="1"/>
  <c r="N17" i="67"/>
  <c r="N16" i="67" l="1"/>
  <c r="E35" i="67" s="1"/>
  <c r="O17" i="67"/>
  <c r="P17" i="67" l="1"/>
  <c r="O16" i="67"/>
  <c r="E36" i="67" s="1"/>
  <c r="P16" i="67" l="1"/>
  <c r="E37" i="67" s="1"/>
  <c r="Q17" i="67"/>
  <c r="Q16" i="67" l="1"/>
  <c r="E38" i="67" s="1"/>
  <c r="R17" i="67"/>
  <c r="S17" i="67" l="1"/>
  <c r="R16" i="67"/>
  <c r="E39" i="67" s="1"/>
  <c r="T17" i="67" l="1"/>
  <c r="S16" i="67"/>
  <c r="E40" i="67" s="1"/>
  <c r="U17" i="67" l="1"/>
  <c r="T16" i="67"/>
  <c r="E41" i="67" s="1"/>
  <c r="V17" i="67" l="1"/>
  <c r="U16" i="67"/>
  <c r="E42" i="67" s="1"/>
  <c r="V16" i="67" l="1"/>
  <c r="E43" i="67" s="1"/>
  <c r="W17" i="67"/>
  <c r="X17" i="67" l="1"/>
  <c r="W16" i="67"/>
  <c r="E44" i="67" s="1"/>
  <c r="X16" i="67" l="1"/>
  <c r="E45" i="67" s="1"/>
  <c r="Y17" i="67"/>
  <c r="Y16" i="67" l="1"/>
  <c r="E46" i="67" s="1"/>
  <c r="Z17" i="67"/>
  <c r="AA17" i="67" l="1"/>
  <c r="Z16" i="67"/>
  <c r="E47" i="67" s="1"/>
  <c r="AB17" i="67" l="1"/>
  <c r="AA16" i="67"/>
  <c r="E48" i="67" s="1"/>
  <c r="AC17" i="67" l="1"/>
  <c r="AB16" i="67"/>
  <c r="E49" i="67" s="1"/>
  <c r="AC16" i="67" l="1"/>
  <c r="E50" i="67" s="1"/>
  <c r="AD17" i="67"/>
  <c r="AE17" i="67" l="1"/>
  <c r="AD16" i="67"/>
  <c r="E51" i="67" s="1"/>
  <c r="AE16" i="67" l="1"/>
  <c r="E52" i="67" s="1"/>
  <c r="AF17" i="67"/>
  <c r="AG17" i="67" l="1"/>
  <c r="AF16" i="67"/>
  <c r="E53" i="67" s="1"/>
  <c r="AG16" i="67" l="1"/>
  <c r="E54" i="67" s="1"/>
  <c r="AH17" i="67"/>
  <c r="AH16" i="67" s="1"/>
  <c r="F30" i="66" l="1"/>
  <c r="G30" i="66" s="1"/>
  <c r="K13" i="60"/>
  <c r="N71" i="65"/>
  <c r="N70" i="65"/>
  <c r="N69" i="65"/>
  <c r="N72" i="65" s="1"/>
  <c r="N63" i="65"/>
  <c r="N62" i="65"/>
  <c r="N56" i="65"/>
  <c r="N55" i="65"/>
  <c r="N57" i="65" s="1"/>
  <c r="N49" i="65"/>
  <c r="N48" i="65"/>
  <c r="N42" i="65"/>
  <c r="N41" i="65"/>
  <c r="N43" i="65" s="1"/>
  <c r="N35" i="65"/>
  <c r="N36" i="65" s="1"/>
  <c r="N29" i="65"/>
  <c r="N30" i="65" s="1"/>
  <c r="N23" i="65"/>
  <c r="N20" i="65"/>
  <c r="N22" i="65"/>
  <c r="N21" i="65"/>
  <c r="M82" i="65"/>
  <c r="M80" i="65"/>
  <c r="M72" i="65"/>
  <c r="M86" i="65" s="1"/>
  <c r="L72" i="65"/>
  <c r="L86" i="65" s="1"/>
  <c r="M64" i="65"/>
  <c r="M85" i="65" s="1"/>
  <c r="L64" i="65"/>
  <c r="L85" i="65" s="1"/>
  <c r="M57" i="65"/>
  <c r="M84" i="65" s="1"/>
  <c r="L57" i="65"/>
  <c r="L84" i="65" s="1"/>
  <c r="M50" i="65"/>
  <c r="M83" i="65" s="1"/>
  <c r="L50" i="65"/>
  <c r="L83" i="65" s="1"/>
  <c r="M43" i="65"/>
  <c r="L43" i="65"/>
  <c r="L82" i="65" s="1"/>
  <c r="M36" i="65"/>
  <c r="M81" i="65" s="1"/>
  <c r="L36" i="65"/>
  <c r="L81" i="65" s="1"/>
  <c r="M30" i="65"/>
  <c r="L30" i="65"/>
  <c r="L80" i="65" s="1"/>
  <c r="M24" i="65"/>
  <c r="M79" i="65" s="1"/>
  <c r="L24" i="65"/>
  <c r="L79" i="65" s="1"/>
  <c r="N14" i="65"/>
  <c r="N13" i="65"/>
  <c r="N12" i="65"/>
  <c r="N11" i="65"/>
  <c r="N10" i="65"/>
  <c r="N9" i="65"/>
  <c r="N8" i="65"/>
  <c r="N7" i="65"/>
  <c r="N6" i="65"/>
  <c r="M15" i="65"/>
  <c r="M78" i="65" s="1"/>
  <c r="L15" i="65"/>
  <c r="L78" i="65" s="1"/>
  <c r="C72" i="65"/>
  <c r="D71" i="65"/>
  <c r="E71" i="65" s="1"/>
  <c r="D70" i="65"/>
  <c r="E70" i="65" s="1"/>
  <c r="D69" i="65"/>
  <c r="E69" i="65" s="1"/>
  <c r="C64" i="65"/>
  <c r="D63" i="65"/>
  <c r="E63" i="65" s="1"/>
  <c r="D62" i="65"/>
  <c r="E62" i="65" s="1"/>
  <c r="C57" i="65"/>
  <c r="D56" i="65"/>
  <c r="E56" i="65" s="1"/>
  <c r="D55" i="65"/>
  <c r="C50" i="65"/>
  <c r="D49" i="65"/>
  <c r="E49" i="65" s="1"/>
  <c r="D48" i="65"/>
  <c r="C43" i="65"/>
  <c r="C82" i="65" s="1"/>
  <c r="D42" i="65"/>
  <c r="E42" i="65" s="1"/>
  <c r="D41" i="65"/>
  <c r="C36" i="65"/>
  <c r="D35" i="65"/>
  <c r="D36" i="65" s="1"/>
  <c r="D81" i="65" s="1"/>
  <c r="C30" i="65"/>
  <c r="D29" i="65"/>
  <c r="D30" i="65" s="1"/>
  <c r="D80" i="65" s="1"/>
  <c r="C24" i="65"/>
  <c r="J20" i="65" s="1"/>
  <c r="D23" i="65"/>
  <c r="E23" i="65" s="1"/>
  <c r="D22" i="65"/>
  <c r="E22" i="65" s="1"/>
  <c r="D21" i="65"/>
  <c r="E21" i="65" s="1"/>
  <c r="D20" i="65"/>
  <c r="C15" i="65"/>
  <c r="C78" i="65" s="1"/>
  <c r="D14" i="65"/>
  <c r="E14" i="65" s="1"/>
  <c r="D13" i="65"/>
  <c r="E13" i="65" s="1"/>
  <c r="D12" i="65"/>
  <c r="E12" i="65" s="1"/>
  <c r="D11" i="65"/>
  <c r="E11" i="65" s="1"/>
  <c r="D10" i="65"/>
  <c r="E10" i="65" s="1"/>
  <c r="D9" i="65"/>
  <c r="E9" i="65" s="1"/>
  <c r="D8" i="65"/>
  <c r="E8" i="65" s="1"/>
  <c r="D7" i="65"/>
  <c r="E7" i="65" s="1"/>
  <c r="D6" i="65"/>
  <c r="F35" i="66" l="1"/>
  <c r="G35" i="66"/>
  <c r="N50" i="65"/>
  <c r="N64" i="65"/>
  <c r="N78" i="65"/>
  <c r="N82" i="65"/>
  <c r="D57" i="65"/>
  <c r="D84" i="65" s="1"/>
  <c r="N24" i="65"/>
  <c r="L87" i="65"/>
  <c r="M87" i="65"/>
  <c r="N15" i="65"/>
  <c r="E35" i="65"/>
  <c r="E36" i="65" s="1"/>
  <c r="E81" i="65" s="1"/>
  <c r="E72" i="65"/>
  <c r="E86" i="65" s="1"/>
  <c r="D15" i="65"/>
  <c r="D78" i="65" s="1"/>
  <c r="J21" i="65"/>
  <c r="D50" i="65"/>
  <c r="D83" i="65" s="1"/>
  <c r="D43" i="65"/>
  <c r="D82" i="65" s="1"/>
  <c r="E64" i="65"/>
  <c r="E85" i="65" s="1"/>
  <c r="E29" i="65"/>
  <c r="E30" i="65" s="1"/>
  <c r="E80" i="65" s="1"/>
  <c r="E48" i="65"/>
  <c r="E50" i="65" s="1"/>
  <c r="E83" i="65" s="1"/>
  <c r="D24" i="65"/>
  <c r="D79" i="65" s="1"/>
  <c r="E41" i="65"/>
  <c r="E43" i="65" s="1"/>
  <c r="E82" i="65" s="1"/>
  <c r="E55" i="65"/>
  <c r="E57" i="65" s="1"/>
  <c r="E84" i="65" s="1"/>
  <c r="C85" i="65"/>
  <c r="N85" i="65" s="1"/>
  <c r="J63" i="65"/>
  <c r="J62" i="65"/>
  <c r="J8" i="65"/>
  <c r="J9" i="65"/>
  <c r="J10" i="65"/>
  <c r="J11" i="65"/>
  <c r="C79" i="65"/>
  <c r="N79" i="65" s="1"/>
  <c r="J23" i="65"/>
  <c r="J22" i="65"/>
  <c r="E6" i="65"/>
  <c r="E20" i="65"/>
  <c r="C84" i="65"/>
  <c r="N84" i="65" s="1"/>
  <c r="J56" i="65"/>
  <c r="J55" i="65"/>
  <c r="J71" i="65"/>
  <c r="J70" i="65"/>
  <c r="J69" i="65"/>
  <c r="C80" i="65"/>
  <c r="N80" i="65" s="1"/>
  <c r="J29" i="65"/>
  <c r="J6" i="65"/>
  <c r="J7" i="65"/>
  <c r="J12" i="65"/>
  <c r="J13" i="65"/>
  <c r="J14" i="65"/>
  <c r="C81" i="65"/>
  <c r="N81" i="65" s="1"/>
  <c r="J35" i="65"/>
  <c r="J42" i="65"/>
  <c r="J41" i="65"/>
  <c r="C83" i="65"/>
  <c r="N83" i="65" s="1"/>
  <c r="J49" i="65"/>
  <c r="J48" i="65"/>
  <c r="C86" i="65"/>
  <c r="N86" i="65" s="1"/>
  <c r="D64" i="65"/>
  <c r="D85" i="65" s="1"/>
  <c r="D72" i="65"/>
  <c r="D86" i="65" s="1"/>
  <c r="E39" i="66" l="1"/>
  <c r="E42" i="66"/>
  <c r="C50" i="54" s="1"/>
  <c r="E50" i="54" s="1"/>
  <c r="G50" i="54" s="1"/>
  <c r="E41" i="66"/>
  <c r="C49" i="54" s="1"/>
  <c r="E49" i="54" s="1"/>
  <c r="G49" i="54" s="1"/>
  <c r="E40" i="66"/>
  <c r="C48" i="54" s="1"/>
  <c r="E48" i="54" s="1"/>
  <c r="N87" i="65"/>
  <c r="C87" i="65"/>
  <c r="J78" i="65" s="1"/>
  <c r="D87" i="65"/>
  <c r="J36" i="65"/>
  <c r="J64" i="65"/>
  <c r="J81" i="65"/>
  <c r="J57" i="65"/>
  <c r="J82" i="65"/>
  <c r="J43" i="65"/>
  <c r="J24" i="65"/>
  <c r="J72" i="65"/>
  <c r="J79" i="65"/>
  <c r="J30" i="65"/>
  <c r="E24" i="65"/>
  <c r="E79" i="65" s="1"/>
  <c r="J83" i="65"/>
  <c r="J50" i="65"/>
  <c r="J15" i="65"/>
  <c r="E15" i="65"/>
  <c r="E78" i="65" s="1"/>
  <c r="G48" i="54" l="1"/>
  <c r="C47" i="54"/>
  <c r="E43" i="66"/>
  <c r="J85" i="65"/>
  <c r="K78" i="65"/>
  <c r="F9" i="65" s="1"/>
  <c r="G9" i="65" s="1"/>
  <c r="K79" i="65"/>
  <c r="F22" i="65" s="1"/>
  <c r="G22" i="65" s="1"/>
  <c r="J84" i="65"/>
  <c r="K84" i="65" s="1"/>
  <c r="F55" i="65" s="1"/>
  <c r="J80" i="65"/>
  <c r="F14" i="65"/>
  <c r="G14" i="65" s="1"/>
  <c r="F7" i="65"/>
  <c r="G7" i="65" s="1"/>
  <c r="F10" i="65"/>
  <c r="G10" i="65" s="1"/>
  <c r="J86" i="65"/>
  <c r="K86" i="65" s="1"/>
  <c r="F71" i="65" s="1"/>
  <c r="G71" i="65" s="1"/>
  <c r="E87" i="65"/>
  <c r="F13" i="65"/>
  <c r="G13" i="65" s="1"/>
  <c r="F8" i="65"/>
  <c r="G8" i="65" s="1"/>
  <c r="F70" i="65"/>
  <c r="G70" i="65" s="1"/>
  <c r="F12" i="65"/>
  <c r="G12" i="65" s="1"/>
  <c r="F11" i="65"/>
  <c r="G11" i="65" s="1"/>
  <c r="K85" i="65"/>
  <c r="K80" i="65"/>
  <c r="F29" i="65" s="1"/>
  <c r="F30" i="65" s="1"/>
  <c r="F80" i="65" s="1"/>
  <c r="F6" i="65"/>
  <c r="G6" i="65" s="1"/>
  <c r="K83" i="65"/>
  <c r="K82" i="65"/>
  <c r="K81" i="65"/>
  <c r="F35" i="65" s="1"/>
  <c r="F36" i="65" s="1"/>
  <c r="F81" i="65" s="1"/>
  <c r="E47" i="54" l="1"/>
  <c r="C80" i="54"/>
  <c r="G29" i="65"/>
  <c r="G30" i="65" s="1"/>
  <c r="G80" i="65" s="1"/>
  <c r="F21" i="65"/>
  <c r="G21" i="65" s="1"/>
  <c r="F69" i="65"/>
  <c r="F56" i="65"/>
  <c r="G56" i="65" s="1"/>
  <c r="J87" i="65"/>
  <c r="G55" i="65"/>
  <c r="F23" i="65"/>
  <c r="G23" i="65" s="1"/>
  <c r="F20" i="65"/>
  <c r="F24" i="65" s="1"/>
  <c r="F79" i="65" s="1"/>
  <c r="G15" i="65"/>
  <c r="G78" i="65" s="1"/>
  <c r="F15" i="65"/>
  <c r="F78" i="65" s="1"/>
  <c r="F72" i="65"/>
  <c r="F86" i="65" s="1"/>
  <c r="G69" i="65"/>
  <c r="G72" i="65" s="1"/>
  <c r="G86" i="65" s="1"/>
  <c r="K87" i="65"/>
  <c r="F41" i="65"/>
  <c r="F42" i="65"/>
  <c r="G42" i="65" s="1"/>
  <c r="G35" i="65"/>
  <c r="G36" i="65" s="1"/>
  <c r="G81" i="65" s="1"/>
  <c r="F62" i="65"/>
  <c r="F63" i="65"/>
  <c r="G63" i="65" s="1"/>
  <c r="F49" i="65"/>
  <c r="G49" i="65" s="1"/>
  <c r="F48" i="65"/>
  <c r="C81" i="54" l="1"/>
  <c r="E80" i="54"/>
  <c r="G47" i="54"/>
  <c r="G80" i="54" s="1"/>
  <c r="F47" i="54"/>
  <c r="F79" i="54"/>
  <c r="F49" i="54"/>
  <c r="F68" i="54"/>
  <c r="F72" i="54"/>
  <c r="F56" i="54"/>
  <c r="F64" i="54"/>
  <c r="F75" i="54"/>
  <c r="F63" i="54"/>
  <c r="F61" i="54"/>
  <c r="F50" i="54"/>
  <c r="F65" i="54"/>
  <c r="F53" i="54"/>
  <c r="F55" i="54"/>
  <c r="F60" i="54"/>
  <c r="F66" i="54"/>
  <c r="F70" i="54"/>
  <c r="F54" i="54"/>
  <c r="F62" i="54"/>
  <c r="F52" i="54"/>
  <c r="F57" i="54"/>
  <c r="F77" i="54"/>
  <c r="F76" i="54"/>
  <c r="F80" i="54"/>
  <c r="I48" i="54" s="1"/>
  <c r="I49" i="54" s="1"/>
  <c r="F51" i="54"/>
  <c r="F74" i="54"/>
  <c r="F48" i="54"/>
  <c r="F71" i="54"/>
  <c r="F59" i="54"/>
  <c r="F67" i="54"/>
  <c r="F69" i="54"/>
  <c r="F73" i="54"/>
  <c r="F78" i="54"/>
  <c r="F58" i="54"/>
  <c r="F57" i="65"/>
  <c r="F84" i="65" s="1"/>
  <c r="G20" i="65"/>
  <c r="G24" i="65" s="1"/>
  <c r="G79" i="65" s="1"/>
  <c r="G57" i="65"/>
  <c r="G84" i="65" s="1"/>
  <c r="F50" i="65"/>
  <c r="F83" i="65" s="1"/>
  <c r="G48" i="65"/>
  <c r="G50" i="65" s="1"/>
  <c r="G83" i="65" s="1"/>
  <c r="F43" i="65"/>
  <c r="F82" i="65" s="1"/>
  <c r="G41" i="65"/>
  <c r="G43" i="65" s="1"/>
  <c r="G82" i="65" s="1"/>
  <c r="F64" i="65"/>
  <c r="F85" i="65" s="1"/>
  <c r="G62" i="65"/>
  <c r="G64" i="65" s="1"/>
  <c r="G85" i="65" s="1"/>
  <c r="G81" i="54" l="1"/>
  <c r="G87" i="65"/>
  <c r="F87" i="65"/>
  <c r="D71" i="63" l="1"/>
  <c r="E71" i="63" s="1"/>
  <c r="J71" i="63" s="1"/>
  <c r="D70" i="63"/>
  <c r="E70" i="63" s="1"/>
  <c r="J70" i="63" s="1"/>
  <c r="D69" i="63"/>
  <c r="E69" i="63" s="1"/>
  <c r="J69" i="63" s="1"/>
  <c r="D63" i="63"/>
  <c r="E63" i="63" s="1"/>
  <c r="J63" i="63" s="1"/>
  <c r="D62" i="63"/>
  <c r="E62" i="63" s="1"/>
  <c r="J62" i="63" s="1"/>
  <c r="D56" i="63"/>
  <c r="E56" i="63" s="1"/>
  <c r="J56" i="63" s="1"/>
  <c r="D55" i="63"/>
  <c r="E55" i="63" s="1"/>
  <c r="J55" i="63" s="1"/>
  <c r="D49" i="63"/>
  <c r="E49" i="63" s="1"/>
  <c r="J49" i="63" s="1"/>
  <c r="D48" i="63"/>
  <c r="E48" i="63" s="1"/>
  <c r="J48" i="63" s="1"/>
  <c r="D42" i="63"/>
  <c r="E42" i="63" s="1"/>
  <c r="J42" i="63" s="1"/>
  <c r="D41" i="63"/>
  <c r="E41" i="63" s="1"/>
  <c r="J41" i="63" s="1"/>
  <c r="D35" i="63"/>
  <c r="E35" i="63" s="1"/>
  <c r="E36" i="63" s="1"/>
  <c r="E81" i="63" s="1"/>
  <c r="D29" i="63"/>
  <c r="E29" i="63" s="1"/>
  <c r="E30" i="63" s="1"/>
  <c r="E80" i="63" s="1"/>
  <c r="D20" i="63"/>
  <c r="E20" i="63" s="1"/>
  <c r="J20" i="63" s="1"/>
  <c r="D23" i="63"/>
  <c r="E23" i="63" s="1"/>
  <c r="J23" i="63" s="1"/>
  <c r="D22" i="63"/>
  <c r="D21" i="63"/>
  <c r="E21" i="63" s="1"/>
  <c r="J21" i="63" s="1"/>
  <c r="D6" i="63"/>
  <c r="E6" i="63" s="1"/>
  <c r="J6" i="63" s="1"/>
  <c r="C36" i="63"/>
  <c r="C81" i="63" s="1"/>
  <c r="C43" i="63"/>
  <c r="C82" i="63" s="1"/>
  <c r="I15" i="63"/>
  <c r="I78" i="63" s="1"/>
  <c r="C15" i="63"/>
  <c r="C78" i="63" s="1"/>
  <c r="H30" i="63"/>
  <c r="H80" i="63" s="1"/>
  <c r="I30" i="63"/>
  <c r="I80" i="63" s="1"/>
  <c r="C30" i="63"/>
  <c r="C80" i="63" s="1"/>
  <c r="H36" i="63"/>
  <c r="H81" i="63" s="1"/>
  <c r="I36" i="63"/>
  <c r="I81" i="63" s="1"/>
  <c r="H43" i="63"/>
  <c r="H82" i="63" s="1"/>
  <c r="I43" i="63"/>
  <c r="I82" i="63" s="1"/>
  <c r="H50" i="63"/>
  <c r="H83" i="63" s="1"/>
  <c r="I50" i="63"/>
  <c r="I83" i="63" s="1"/>
  <c r="C50" i="63"/>
  <c r="C83" i="63" s="1"/>
  <c r="H57" i="63"/>
  <c r="H84" i="63" s="1"/>
  <c r="I57" i="63"/>
  <c r="I84" i="63" s="1"/>
  <c r="C57" i="63"/>
  <c r="C84" i="63" s="1"/>
  <c r="H64" i="63"/>
  <c r="H85" i="63" s="1"/>
  <c r="I64" i="63"/>
  <c r="I85" i="63" s="1"/>
  <c r="C64" i="63"/>
  <c r="C85" i="63" s="1"/>
  <c r="H72" i="63"/>
  <c r="H86" i="63" s="1"/>
  <c r="I72" i="63"/>
  <c r="I86" i="63" s="1"/>
  <c r="C72" i="63"/>
  <c r="C86" i="63" s="1"/>
  <c r="I24" i="63"/>
  <c r="I79" i="63" s="1"/>
  <c r="H24" i="63"/>
  <c r="H79" i="63" s="1"/>
  <c r="C24" i="63"/>
  <c r="C79" i="63" s="1"/>
  <c r="H15" i="63"/>
  <c r="H78" i="63" s="1"/>
  <c r="D14" i="63"/>
  <c r="E14" i="63" s="1"/>
  <c r="J14" i="63" s="1"/>
  <c r="D13" i="63"/>
  <c r="E13" i="63" s="1"/>
  <c r="J13" i="63" s="1"/>
  <c r="D12" i="63"/>
  <c r="E12" i="63" s="1"/>
  <c r="J12" i="63" s="1"/>
  <c r="D11" i="63"/>
  <c r="E11" i="63" s="1"/>
  <c r="J11" i="63" s="1"/>
  <c r="D10" i="63"/>
  <c r="E10" i="63" s="1"/>
  <c r="J10" i="63" s="1"/>
  <c r="D9" i="63"/>
  <c r="E9" i="63" s="1"/>
  <c r="J9" i="63" s="1"/>
  <c r="D8" i="63"/>
  <c r="E8" i="63" s="1"/>
  <c r="J8" i="63" s="1"/>
  <c r="D7" i="63"/>
  <c r="E7" i="63" s="1"/>
  <c r="J7" i="63" s="1"/>
  <c r="E5" i="31"/>
  <c r="J64" i="63" l="1"/>
  <c r="J85" i="63" s="1"/>
  <c r="D30" i="63"/>
  <c r="D80" i="63" s="1"/>
  <c r="J35" i="63"/>
  <c r="J36" i="63" s="1"/>
  <c r="J81" i="63" s="1"/>
  <c r="J50" i="63"/>
  <c r="J83" i="63" s="1"/>
  <c r="J72" i="63"/>
  <c r="J86" i="63" s="1"/>
  <c r="J57" i="63"/>
  <c r="J84" i="63" s="1"/>
  <c r="J15" i="63"/>
  <c r="J78" i="63" s="1"/>
  <c r="J43" i="63"/>
  <c r="J82" i="63" s="1"/>
  <c r="D50" i="63"/>
  <c r="D83" i="63" s="1"/>
  <c r="J29" i="63"/>
  <c r="J30" i="63" s="1"/>
  <c r="J80" i="63" s="1"/>
  <c r="D43" i="63"/>
  <c r="D82" i="63" s="1"/>
  <c r="E64" i="63"/>
  <c r="E85" i="63" s="1"/>
  <c r="E43" i="63"/>
  <c r="E82" i="63" s="1"/>
  <c r="E57" i="63"/>
  <c r="E84" i="63" s="1"/>
  <c r="E72" i="63"/>
  <c r="E86" i="63" s="1"/>
  <c r="E50" i="63"/>
  <c r="E83" i="63" s="1"/>
  <c r="D72" i="63"/>
  <c r="D86" i="63" s="1"/>
  <c r="D64" i="63"/>
  <c r="D85" i="63" s="1"/>
  <c r="D36" i="63"/>
  <c r="D81" i="63" s="1"/>
  <c r="H87" i="63"/>
  <c r="D57" i="63"/>
  <c r="D84" i="63" s="1"/>
  <c r="D24" i="63"/>
  <c r="D79" i="63" s="1"/>
  <c r="E22" i="63"/>
  <c r="C87" i="63"/>
  <c r="I87" i="63"/>
  <c r="D15" i="63"/>
  <c r="D78" i="63" s="1"/>
  <c r="H133" i="60"/>
  <c r="K122" i="60"/>
  <c r="K120" i="60"/>
  <c r="K116" i="60"/>
  <c r="K110" i="60"/>
  <c r="K108" i="60"/>
  <c r="K100" i="60"/>
  <c r="K94" i="60"/>
  <c r="K92" i="60"/>
  <c r="K84" i="60"/>
  <c r="K82" i="60"/>
  <c r="K75" i="60"/>
  <c r="I73" i="60"/>
  <c r="K65" i="60"/>
  <c r="K61" i="60"/>
  <c r="K57" i="60"/>
  <c r="K47" i="60"/>
  <c r="K45" i="60"/>
  <c r="K43" i="60"/>
  <c r="K39" i="60"/>
  <c r="K33" i="60"/>
  <c r="K29" i="60"/>
  <c r="K27" i="60"/>
  <c r="K25" i="60"/>
  <c r="K23" i="60"/>
  <c r="K21" i="60"/>
  <c r="K19" i="60"/>
  <c r="K17" i="60"/>
  <c r="K15" i="60"/>
  <c r="A1" i="60"/>
  <c r="K73" i="60" l="1"/>
  <c r="K133" i="60" s="1"/>
  <c r="I133" i="60"/>
  <c r="E24" i="63"/>
  <c r="E79" i="63" s="1"/>
  <c r="J22" i="63"/>
  <c r="J24" i="63" s="1"/>
  <c r="J79" i="63" s="1"/>
  <c r="J87" i="63" s="1"/>
  <c r="D87" i="63"/>
  <c r="E15" i="63"/>
  <c r="E78" i="63" s="1"/>
  <c r="E87" i="63" l="1"/>
  <c r="AU12" i="32" l="1"/>
  <c r="AU10" i="32"/>
  <c r="AU8" i="32"/>
  <c r="D8" i="32"/>
  <c r="D6" i="32"/>
  <c r="D3" i="32" s="1"/>
  <c r="C8" i="30"/>
  <c r="AS7" i="32" l="1"/>
  <c r="AR7" i="32"/>
  <c r="AQ7" i="32"/>
  <c r="AC7" i="32"/>
  <c r="AC9" i="32" s="1"/>
  <c r="AC11" i="32" s="1"/>
  <c r="AC13" i="32" s="1"/>
  <c r="AC15" i="32" s="1"/>
  <c r="AC17" i="32" s="1"/>
  <c r="AC19" i="32" s="1"/>
  <c r="AC21" i="32" s="1"/>
  <c r="AC23" i="32" s="1"/>
  <c r="AC25" i="32" s="1"/>
  <c r="AC27" i="32" s="1"/>
  <c r="Q7" i="32"/>
  <c r="R7" i="32" s="1"/>
  <c r="F6" i="31"/>
  <c r="F7" i="31"/>
  <c r="F8" i="31"/>
  <c r="F5" i="31"/>
  <c r="H8" i="31"/>
  <c r="H7" i="31"/>
  <c r="H6" i="31"/>
  <c r="H5" i="31"/>
  <c r="E17" i="32"/>
  <c r="E19" i="32" s="1"/>
  <c r="E21" i="32" s="1"/>
  <c r="E23" i="32" s="1"/>
  <c r="E25" i="32" s="1"/>
  <c r="E27" i="32" s="1"/>
  <c r="E15" i="32"/>
  <c r="E13" i="32"/>
  <c r="P11" i="32"/>
  <c r="P13" i="32" s="1"/>
  <c r="P15" i="32" s="1"/>
  <c r="P17" i="32" s="1"/>
  <c r="P19" i="32" s="1"/>
  <c r="P21" i="32" s="1"/>
  <c r="P23" i="32" s="1"/>
  <c r="P25" i="32" s="1"/>
  <c r="P27" i="32" s="1"/>
  <c r="L11" i="32"/>
  <c r="L13" i="32" s="1"/>
  <c r="L15" i="32" s="1"/>
  <c r="L17" i="32" s="1"/>
  <c r="L19" i="32" s="1"/>
  <c r="L21" i="32" s="1"/>
  <c r="L23" i="32" s="1"/>
  <c r="L25" i="32" s="1"/>
  <c r="L27" i="32" s="1"/>
  <c r="H11" i="32"/>
  <c r="H13" i="32" s="1"/>
  <c r="H15" i="32" s="1"/>
  <c r="H17" i="32" s="1"/>
  <c r="H19" i="32" s="1"/>
  <c r="H21" i="32" s="1"/>
  <c r="H23" i="32" s="1"/>
  <c r="H25" i="32" s="1"/>
  <c r="H27" i="32" s="1"/>
  <c r="E11" i="32"/>
  <c r="F9" i="32"/>
  <c r="F11" i="32" s="1"/>
  <c r="F13" i="32" s="1"/>
  <c r="F15" i="32" s="1"/>
  <c r="F17" i="32" s="1"/>
  <c r="F19" i="32" s="1"/>
  <c r="F21" i="32" s="1"/>
  <c r="F23" i="32" s="1"/>
  <c r="F25" i="32" s="1"/>
  <c r="F27" i="32" s="1"/>
  <c r="G9" i="32"/>
  <c r="G11" i="32" s="1"/>
  <c r="G13" i="32" s="1"/>
  <c r="G15" i="32" s="1"/>
  <c r="G17" i="32" s="1"/>
  <c r="G19" i="32" s="1"/>
  <c r="G21" i="32" s="1"/>
  <c r="G23" i="32" s="1"/>
  <c r="G25" i="32" s="1"/>
  <c r="G27" i="32" s="1"/>
  <c r="H9" i="32"/>
  <c r="I9" i="32"/>
  <c r="I11" i="32" s="1"/>
  <c r="I13" i="32" s="1"/>
  <c r="I15" i="32" s="1"/>
  <c r="I17" i="32" s="1"/>
  <c r="I19" i="32" s="1"/>
  <c r="I21" i="32" s="1"/>
  <c r="I23" i="32" s="1"/>
  <c r="I25" i="32" s="1"/>
  <c r="I27" i="32" s="1"/>
  <c r="J9" i="32"/>
  <c r="J11" i="32" s="1"/>
  <c r="J13" i="32" s="1"/>
  <c r="J15" i="32" s="1"/>
  <c r="J17" i="32" s="1"/>
  <c r="J19" i="32" s="1"/>
  <c r="J21" i="32" s="1"/>
  <c r="J23" i="32" s="1"/>
  <c r="J25" i="32" s="1"/>
  <c r="J27" i="32" s="1"/>
  <c r="K9" i="32"/>
  <c r="K11" i="32" s="1"/>
  <c r="K13" i="32" s="1"/>
  <c r="K15" i="32" s="1"/>
  <c r="K17" i="32" s="1"/>
  <c r="K19" i="32" s="1"/>
  <c r="K21" i="32" s="1"/>
  <c r="K23" i="32" s="1"/>
  <c r="K25" i="32" s="1"/>
  <c r="K27" i="32" s="1"/>
  <c r="L9" i="32"/>
  <c r="M9" i="32"/>
  <c r="M11" i="32" s="1"/>
  <c r="M13" i="32" s="1"/>
  <c r="M15" i="32" s="1"/>
  <c r="M17" i="32" s="1"/>
  <c r="M19" i="32" s="1"/>
  <c r="M21" i="32" s="1"/>
  <c r="M23" i="32" s="1"/>
  <c r="M25" i="32" s="1"/>
  <c r="M27" i="32" s="1"/>
  <c r="N9" i="32"/>
  <c r="N11" i="32" s="1"/>
  <c r="N13" i="32" s="1"/>
  <c r="N15" i="32" s="1"/>
  <c r="N17" i="32" s="1"/>
  <c r="N19" i="32" s="1"/>
  <c r="N21" i="32" s="1"/>
  <c r="N23" i="32" s="1"/>
  <c r="N25" i="32" s="1"/>
  <c r="N27" i="32" s="1"/>
  <c r="O9" i="32"/>
  <c r="O11" i="32" s="1"/>
  <c r="O13" i="32" s="1"/>
  <c r="O15" i="32" s="1"/>
  <c r="O17" i="32" s="1"/>
  <c r="O19" i="32" s="1"/>
  <c r="O21" i="32" s="1"/>
  <c r="O23" i="32" s="1"/>
  <c r="O25" i="32" s="1"/>
  <c r="O27" i="32" s="1"/>
  <c r="P9" i="32"/>
  <c r="E9" i="32"/>
  <c r="G7" i="32"/>
  <c r="H7" i="32" s="1"/>
  <c r="I7" i="32" s="1"/>
  <c r="J7" i="32" s="1"/>
  <c r="K7" i="32" s="1"/>
  <c r="L7" i="32" s="1"/>
  <c r="M7" i="32" s="1"/>
  <c r="N7" i="32" s="1"/>
  <c r="O7" i="32" s="1"/>
  <c r="P7" i="32" s="1"/>
  <c r="F7" i="32"/>
  <c r="E7" i="32"/>
  <c r="H33" i="32"/>
  <c r="H34" i="32"/>
  <c r="H32" i="32"/>
  <c r="F35" i="32"/>
  <c r="G16" i="31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G17" i="31" l="1"/>
  <c r="G18" i="31" s="1"/>
  <c r="G35" i="32" s="1" a="1"/>
  <c r="G35" i="32" s="1"/>
  <c r="Q9" i="32"/>
  <c r="Q11" i="32" s="1"/>
  <c r="Q13" i="32" s="1"/>
  <c r="Q15" i="32" s="1"/>
  <c r="Q17" i="32" s="1"/>
  <c r="Q19" i="32" s="1"/>
  <c r="Q21" i="32" s="1"/>
  <c r="Q23" i="32" s="1"/>
  <c r="Q25" i="32" s="1"/>
  <c r="Q27" i="32" s="1"/>
  <c r="AD7" i="32"/>
  <c r="S7" i="32"/>
  <c r="R9" i="32"/>
  <c r="R11" i="32" s="1"/>
  <c r="R13" i="32" s="1"/>
  <c r="R15" i="32" s="1"/>
  <c r="R17" i="32" s="1"/>
  <c r="R19" i="32" s="1"/>
  <c r="R21" i="32" s="1"/>
  <c r="R23" i="32" s="1"/>
  <c r="R25" i="32" s="1"/>
  <c r="R27" i="32" s="1"/>
  <c r="G32" i="32" l="1"/>
  <c r="G33" i="32"/>
  <c r="G34" i="32"/>
  <c r="AD9" i="32"/>
  <c r="AD11" i="32" s="1"/>
  <c r="AD13" i="32" s="1"/>
  <c r="AD15" i="32" s="1"/>
  <c r="AD17" i="32" s="1"/>
  <c r="AD19" i="32" s="1"/>
  <c r="AD21" i="32" s="1"/>
  <c r="AD23" i="32" s="1"/>
  <c r="AD25" i="32" s="1"/>
  <c r="AD27" i="32" s="1"/>
  <c r="AE7" i="32"/>
  <c r="T7" i="32"/>
  <c r="S9" i="32"/>
  <c r="S11" i="32" s="1"/>
  <c r="S13" i="32" s="1"/>
  <c r="C8" i="54" l="1"/>
  <c r="E8" i="54" s="1"/>
  <c r="C9" i="54"/>
  <c r="E9" i="54" s="1"/>
  <c r="C7" i="54"/>
  <c r="E7" i="54" s="1"/>
  <c r="AF7" i="32"/>
  <c r="AE9" i="32"/>
  <c r="AE11" i="32" s="1"/>
  <c r="AE13" i="32" s="1"/>
  <c r="AE15" i="32" s="1"/>
  <c r="AE17" i="32" s="1"/>
  <c r="AE19" i="32" s="1"/>
  <c r="AE21" i="32" s="1"/>
  <c r="AE23" i="32" s="1"/>
  <c r="AE25" i="32" s="1"/>
  <c r="AE27" i="32" s="1"/>
  <c r="T9" i="32"/>
  <c r="T11" i="32" s="1"/>
  <c r="T13" i="32" s="1"/>
  <c r="T15" i="32" s="1"/>
  <c r="T17" i="32" s="1"/>
  <c r="T19" i="32" s="1"/>
  <c r="T21" i="32" s="1"/>
  <c r="T23" i="32" s="1"/>
  <c r="T25" i="32" s="1"/>
  <c r="T27" i="32" s="1"/>
  <c r="U7" i="32"/>
  <c r="S15" i="32"/>
  <c r="S17" i="32" s="1"/>
  <c r="F7" i="54" l="1"/>
  <c r="G7" i="54"/>
  <c r="F11" i="54"/>
  <c r="F15" i="54"/>
  <c r="F19" i="54"/>
  <c r="F23" i="54"/>
  <c r="F27" i="54"/>
  <c r="F31" i="54"/>
  <c r="F35" i="54"/>
  <c r="F8" i="54"/>
  <c r="F12" i="54"/>
  <c r="F16" i="54"/>
  <c r="F20" i="54"/>
  <c r="F24" i="54"/>
  <c r="F28" i="54"/>
  <c r="F32" i="54"/>
  <c r="F36" i="54"/>
  <c r="F13" i="54"/>
  <c r="F17" i="54"/>
  <c r="F21" i="54"/>
  <c r="F25" i="54"/>
  <c r="F29" i="54"/>
  <c r="F33" i="54"/>
  <c r="F37" i="54"/>
  <c r="F14" i="54"/>
  <c r="F18" i="54"/>
  <c r="F22" i="54"/>
  <c r="F26" i="54"/>
  <c r="F30" i="54"/>
  <c r="F34" i="54"/>
  <c r="F38" i="54"/>
  <c r="F39" i="54"/>
  <c r="F9" i="54"/>
  <c r="F10" i="54"/>
  <c r="G8" i="54"/>
  <c r="AF9" i="32"/>
  <c r="AF11" i="32" s="1"/>
  <c r="AF13" i="32" s="1"/>
  <c r="AF15" i="32" s="1"/>
  <c r="AF17" i="32" s="1"/>
  <c r="AF19" i="32" s="1"/>
  <c r="AF21" i="32" s="1"/>
  <c r="AF23" i="32" s="1"/>
  <c r="AF25" i="32" s="1"/>
  <c r="AF27" i="32" s="1"/>
  <c r="AG7" i="32"/>
  <c r="S19" i="32"/>
  <c r="U9" i="32"/>
  <c r="V7" i="32"/>
  <c r="AG9" i="32" l="1"/>
  <c r="AG11" i="32" s="1"/>
  <c r="AG13" i="32" s="1"/>
  <c r="AG15" i="32" s="1"/>
  <c r="AG17" i="32" s="1"/>
  <c r="AG19" i="32" s="1"/>
  <c r="AG21" i="32" s="1"/>
  <c r="AG23" i="32" s="1"/>
  <c r="AG25" i="32" s="1"/>
  <c r="AG27" i="32" s="1"/>
  <c r="AH7" i="32"/>
  <c r="S21" i="32"/>
  <c r="S23" i="32" s="1"/>
  <c r="W7" i="32"/>
  <c r="V9" i="32"/>
  <c r="V11" i="32" s="1"/>
  <c r="V13" i="32" s="1"/>
  <c r="V15" i="32" s="1"/>
  <c r="V17" i="32" s="1"/>
  <c r="V19" i="32" s="1"/>
  <c r="V21" i="32" s="1"/>
  <c r="V23" i="32" s="1"/>
  <c r="V25" i="32" s="1"/>
  <c r="V27" i="32" s="1"/>
  <c r="U11" i="32"/>
  <c r="AI7" i="32" l="1"/>
  <c r="AH9" i="32"/>
  <c r="AH11" i="32" s="1"/>
  <c r="AH13" i="32" s="1"/>
  <c r="AH15" i="32" s="1"/>
  <c r="AH17" i="32" s="1"/>
  <c r="AH19" i="32" s="1"/>
  <c r="AH21" i="32" s="1"/>
  <c r="AH23" i="32" s="1"/>
  <c r="AH25" i="32" s="1"/>
  <c r="AH27" i="32" s="1"/>
  <c r="X7" i="32"/>
  <c r="W9" i="32"/>
  <c r="W11" i="32" s="1"/>
  <c r="W13" i="32" s="1"/>
  <c r="W15" i="32" s="1"/>
  <c r="W17" i="32" s="1"/>
  <c r="W19" i="32" s="1"/>
  <c r="W21" i="32" s="1"/>
  <c r="W23" i="32" s="1"/>
  <c r="W25" i="32" s="1"/>
  <c r="W27" i="32" s="1"/>
  <c r="U13" i="32"/>
  <c r="S25" i="32"/>
  <c r="AJ7" i="32" l="1"/>
  <c r="AI9" i="32"/>
  <c r="AI11" i="32" s="1"/>
  <c r="AI13" i="32" s="1"/>
  <c r="AI15" i="32" s="1"/>
  <c r="AI17" i="32" s="1"/>
  <c r="AI19" i="32" s="1"/>
  <c r="AI21" i="32" s="1"/>
  <c r="AI23" i="32" s="1"/>
  <c r="AI25" i="32" s="1"/>
  <c r="AI27" i="32" s="1"/>
  <c r="S27" i="32"/>
  <c r="U15" i="32"/>
  <c r="X9" i="32"/>
  <c r="Y7" i="32"/>
  <c r="AK7" i="32" l="1"/>
  <c r="AJ9" i="32"/>
  <c r="AJ11" i="32" s="1"/>
  <c r="AJ13" i="32" s="1"/>
  <c r="AJ15" i="32" s="1"/>
  <c r="AJ17" i="32" s="1"/>
  <c r="AJ19" i="32" s="1"/>
  <c r="AJ21" i="32" s="1"/>
  <c r="AJ23" i="32" s="1"/>
  <c r="AJ25" i="32" s="1"/>
  <c r="AJ27" i="32" s="1"/>
  <c r="U17" i="32"/>
  <c r="Z7" i="32"/>
  <c r="Y9" i="32"/>
  <c r="Y11" i="32" s="1"/>
  <c r="Y13" i="32" s="1"/>
  <c r="Y15" i="32" s="1"/>
  <c r="Y17" i="32" s="1"/>
  <c r="Y19" i="32" s="1"/>
  <c r="Y21" i="32" s="1"/>
  <c r="Y23" i="32" s="1"/>
  <c r="Y25" i="32" s="1"/>
  <c r="Y27" i="32" s="1"/>
  <c r="X11" i="32"/>
  <c r="AK9" i="32" l="1"/>
  <c r="AK11" i="32" s="1"/>
  <c r="AK13" i="32" s="1"/>
  <c r="AK15" i="32" s="1"/>
  <c r="AK17" i="32" s="1"/>
  <c r="AK19" i="32" s="1"/>
  <c r="AK21" i="32" s="1"/>
  <c r="AK23" i="32" s="1"/>
  <c r="AK25" i="32" s="1"/>
  <c r="AK27" i="32" s="1"/>
  <c r="AL7" i="32"/>
  <c r="AA7" i="32"/>
  <c r="Z9" i="32"/>
  <c r="Z11" i="32" s="1"/>
  <c r="Z13" i="32" s="1"/>
  <c r="Z15" i="32" s="1"/>
  <c r="Z17" i="32" s="1"/>
  <c r="Z19" i="32" s="1"/>
  <c r="Z21" i="32" s="1"/>
  <c r="Z23" i="32" s="1"/>
  <c r="Z25" i="32" s="1"/>
  <c r="Z27" i="32" s="1"/>
  <c r="U19" i="32"/>
  <c r="X13" i="32"/>
  <c r="AM7" i="32" l="1"/>
  <c r="AL9" i="32"/>
  <c r="AL11" i="32" s="1"/>
  <c r="AL13" i="32" s="1"/>
  <c r="AL15" i="32" s="1"/>
  <c r="AL17" i="32" s="1"/>
  <c r="AL19" i="32" s="1"/>
  <c r="AL21" i="32" s="1"/>
  <c r="AL23" i="32" s="1"/>
  <c r="AL25" i="32" s="1"/>
  <c r="AL27" i="32" s="1"/>
  <c r="U21" i="32"/>
  <c r="X15" i="32"/>
  <c r="AB7" i="32"/>
  <c r="AA9" i="32"/>
  <c r="AN7" i="32" l="1"/>
  <c r="AN9" i="32" s="1"/>
  <c r="AN11" i="32" s="1"/>
  <c r="AN13" i="32" s="1"/>
  <c r="AN15" i="32" s="1"/>
  <c r="AN17" i="32" s="1"/>
  <c r="AN19" i="32" s="1"/>
  <c r="AN21" i="32" s="1"/>
  <c r="AN23" i="32" s="1"/>
  <c r="AN25" i="32" s="1"/>
  <c r="AN27" i="32" s="1"/>
  <c r="AM9" i="32"/>
  <c r="AM11" i="32" s="1"/>
  <c r="AM13" i="32" s="1"/>
  <c r="AM15" i="32" s="1"/>
  <c r="AM17" i="32" s="1"/>
  <c r="AM19" i="32" s="1"/>
  <c r="AM21" i="32" s="1"/>
  <c r="AM23" i="32" s="1"/>
  <c r="AM25" i="32" s="1"/>
  <c r="AM27" i="32" s="1"/>
  <c r="X17" i="32"/>
  <c r="AA11" i="32"/>
  <c r="AB9" i="32"/>
  <c r="AB11" i="32" s="1"/>
  <c r="AB13" i="32" s="1"/>
  <c r="AB15" i="32" s="1"/>
  <c r="AB17" i="32" s="1"/>
  <c r="AB19" i="32" s="1"/>
  <c r="AB21" i="32" s="1"/>
  <c r="AB23" i="32" s="1"/>
  <c r="AB25" i="32" s="1"/>
  <c r="AB27" i="32" s="1"/>
  <c r="U23" i="32"/>
  <c r="C28" i="32"/>
  <c r="AS9" i="32" l="1"/>
  <c r="AA13" i="32"/>
  <c r="AS11" i="32"/>
  <c r="U25" i="32"/>
  <c r="X19" i="32"/>
  <c r="AQ27" i="32"/>
  <c r="AQ25" i="32"/>
  <c r="D28" i="32"/>
  <c r="U27" i="32" l="1"/>
  <c r="X21" i="32"/>
  <c r="AA15" i="32"/>
  <c r="AS13" i="32"/>
  <c r="J28" i="32"/>
  <c r="AK28" i="32"/>
  <c r="AH28" i="32"/>
  <c r="AD28" i="32"/>
  <c r="AN28" i="32"/>
  <c r="AL28" i="32"/>
  <c r="AI28" i="32"/>
  <c r="AE28" i="32"/>
  <c r="AJ28" i="32"/>
  <c r="AF28" i="32"/>
  <c r="AG28" i="32"/>
  <c r="AM28" i="32"/>
  <c r="AC28" i="32"/>
  <c r="K28" i="32"/>
  <c r="E28" i="32"/>
  <c r="F28" i="32"/>
  <c r="T28" i="32"/>
  <c r="M28" i="32"/>
  <c r="O28" i="32"/>
  <c r="N28" i="32"/>
  <c r="S28" i="32"/>
  <c r="L28" i="32"/>
  <c r="AB28" i="32"/>
  <c r="U28" i="32"/>
  <c r="Z28" i="32"/>
  <c r="R28" i="32"/>
  <c r="H28" i="32"/>
  <c r="Q28" i="32"/>
  <c r="V28" i="32"/>
  <c r="G28" i="32"/>
  <c r="W28" i="32"/>
  <c r="P28" i="32"/>
  <c r="I28" i="32"/>
  <c r="Y28" i="32"/>
  <c r="X23" i="32" l="1"/>
  <c r="AA17" i="32"/>
  <c r="AS15" i="32"/>
  <c r="AS28" i="32"/>
  <c r="AQ28" i="32"/>
  <c r="AA19" i="32" l="1"/>
  <c r="AS17" i="32"/>
  <c r="X25" i="32"/>
  <c r="X27" i="32" l="1"/>
  <c r="AA21" i="32"/>
  <c r="AS19" i="32"/>
  <c r="AQ21" i="32"/>
  <c r="AR19" i="32"/>
  <c r="AQ19" i="32"/>
  <c r="AR17" i="32"/>
  <c r="AQ17" i="32"/>
  <c r="AR15" i="32"/>
  <c r="AQ15" i="32"/>
  <c r="AR13" i="32"/>
  <c r="AQ13" i="32"/>
  <c r="AR11" i="32"/>
  <c r="AQ11" i="32"/>
  <c r="AR9" i="32"/>
  <c r="AQ9" i="32"/>
  <c r="AA23" i="32" l="1"/>
  <c r="AS21" i="32"/>
  <c r="AR21" i="32"/>
  <c r="X28" i="32"/>
  <c r="AQ23" i="32"/>
  <c r="AR23" i="32"/>
  <c r="AA25" i="32" l="1"/>
  <c r="AS23" i="32"/>
  <c r="AA27" i="32" l="1"/>
  <c r="AS25" i="32"/>
  <c r="AR25" i="32"/>
  <c r="AA28" i="32" l="1"/>
  <c r="AR28" i="32" s="1"/>
  <c r="AS27" i="32"/>
  <c r="AR27" i="32"/>
  <c r="I7" i="54" l="1"/>
  <c r="B9" i="54"/>
  <c r="G9" i="54" s="1"/>
  <c r="A8" i="54"/>
  <c r="A9" i="54" s="1"/>
  <c r="A10" i="54" s="1"/>
  <c r="A11" i="54" s="1"/>
  <c r="A12" i="54" s="1"/>
  <c r="A13" i="54" s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B10" i="54" l="1"/>
  <c r="G10" i="54" s="1"/>
  <c r="B11" i="54" l="1"/>
  <c r="B12" i="54" l="1"/>
  <c r="G11" i="54"/>
  <c r="B13" i="54" l="1"/>
  <c r="G12" i="54"/>
  <c r="B14" i="54" l="1"/>
  <c r="G13" i="54"/>
  <c r="B15" i="54" l="1"/>
  <c r="G14" i="54"/>
  <c r="B16" i="54" l="1"/>
  <c r="G15" i="54"/>
  <c r="B17" i="54" l="1"/>
  <c r="G16" i="54"/>
  <c r="B18" i="54" l="1"/>
  <c r="G17" i="54"/>
  <c r="B19" i="54" l="1"/>
  <c r="G18" i="54"/>
  <c r="B20" i="54" l="1"/>
  <c r="G19" i="54"/>
  <c r="B21" i="54" l="1"/>
  <c r="G20" i="54"/>
  <c r="B22" i="54" l="1"/>
  <c r="G21" i="54"/>
  <c r="B23" i="54" l="1"/>
  <c r="G22" i="54"/>
  <c r="B24" i="54" l="1"/>
  <c r="G23" i="54"/>
  <c r="B25" i="54" l="1"/>
  <c r="G24" i="54"/>
  <c r="B26" i="54" l="1"/>
  <c r="G25" i="54"/>
  <c r="B27" i="54" l="1"/>
  <c r="G26" i="54"/>
  <c r="B28" i="54" l="1"/>
  <c r="G27" i="54"/>
  <c r="B29" i="54" l="1"/>
  <c r="G28" i="54"/>
  <c r="B30" i="54" l="1"/>
  <c r="G29" i="54"/>
  <c r="B31" i="54" l="1"/>
  <c r="G30" i="54"/>
  <c r="B32" i="54" l="1"/>
  <c r="G31" i="54"/>
  <c r="B33" i="54" l="1"/>
  <c r="G32" i="54"/>
  <c r="B34" i="54" l="1"/>
  <c r="G33" i="54"/>
  <c r="B35" i="54" l="1"/>
  <c r="G34" i="54"/>
  <c r="B36" i="54" l="1"/>
  <c r="G35" i="54"/>
  <c r="B37" i="54" l="1"/>
  <c r="G36" i="54"/>
  <c r="B38" i="54" l="1"/>
  <c r="G38" i="54" s="1"/>
  <c r="G37" i="54"/>
  <c r="G39" i="54" l="1"/>
  <c r="A28" i="32"/>
  <c r="C10" i="32"/>
  <c r="C12" i="32"/>
  <c r="C14" i="32"/>
  <c r="C20" i="32"/>
  <c r="C22" i="32"/>
  <c r="C24" i="32"/>
  <c r="C26" i="32"/>
  <c r="C8" i="32"/>
  <c r="C18" i="32"/>
  <c r="C16" i="32"/>
  <c r="D26" i="32"/>
  <c r="D24" i="32"/>
  <c r="D22" i="32"/>
  <c r="D20" i="32"/>
  <c r="D18" i="32"/>
  <c r="D16" i="32"/>
  <c r="D14" i="32"/>
  <c r="D12" i="32"/>
  <c r="D10" i="32"/>
  <c r="A20" i="32" l="1"/>
  <c r="AD20" i="32"/>
  <c r="AJ20" i="32"/>
  <c r="AI20" i="32"/>
  <c r="AK20" i="32"/>
  <c r="AE20" i="32"/>
  <c r="AH20" i="32"/>
  <c r="AN20" i="32"/>
  <c r="AL20" i="32"/>
  <c r="AF20" i="32"/>
  <c r="AG20" i="32"/>
  <c r="AM20" i="32"/>
  <c r="AC20" i="32"/>
  <c r="AC22" i="32"/>
  <c r="AK22" i="32"/>
  <c r="AH22" i="32"/>
  <c r="AL22" i="32"/>
  <c r="AD22" i="32"/>
  <c r="AJ22" i="32"/>
  <c r="AF22" i="32"/>
  <c r="AG22" i="32"/>
  <c r="AM22" i="32"/>
  <c r="AN22" i="32"/>
  <c r="AI22" i="32"/>
  <c r="AE22" i="32"/>
  <c r="A8" i="32"/>
  <c r="AI8" i="32"/>
  <c r="AN8" i="32"/>
  <c r="AJ8" i="32"/>
  <c r="AE8" i="32"/>
  <c r="AH8" i="32"/>
  <c r="AD8" i="32"/>
  <c r="AK8" i="32"/>
  <c r="AF8" i="32"/>
  <c r="AL8" i="32"/>
  <c r="AM8" i="32"/>
  <c r="AG8" i="32"/>
  <c r="AC8" i="32"/>
  <c r="AH16" i="32"/>
  <c r="AD16" i="32"/>
  <c r="AM16" i="32"/>
  <c r="AI16" i="32"/>
  <c r="AJ16" i="32"/>
  <c r="AE16" i="32"/>
  <c r="AL16" i="32"/>
  <c r="AK16" i="32"/>
  <c r="AF16" i="32"/>
  <c r="AN16" i="32"/>
  <c r="AG16" i="32"/>
  <c r="AC16" i="32"/>
  <c r="AL24" i="32"/>
  <c r="AD24" i="32"/>
  <c r="AN24" i="32"/>
  <c r="AM24" i="32"/>
  <c r="AE24" i="32"/>
  <c r="AK24" i="32"/>
  <c r="AH24" i="32"/>
  <c r="AI24" i="32"/>
  <c r="AJ24" i="32"/>
  <c r="AF24" i="32"/>
  <c r="AG24" i="32"/>
  <c r="AC24" i="32"/>
  <c r="E10" i="32"/>
  <c r="AJ10" i="32"/>
  <c r="AC10" i="32"/>
  <c r="AH10" i="32"/>
  <c r="AK10" i="32"/>
  <c r="AD10" i="32"/>
  <c r="AG10" i="32"/>
  <c r="AL10" i="32"/>
  <c r="AF10" i="32"/>
  <c r="AM10" i="32"/>
  <c r="AE10" i="32"/>
  <c r="AN10" i="32"/>
  <c r="AI10" i="32"/>
  <c r="AG18" i="32"/>
  <c r="AH18" i="32"/>
  <c r="AJ18" i="32"/>
  <c r="AD18" i="32"/>
  <c r="AL18" i="32"/>
  <c r="AC18" i="32"/>
  <c r="AK18" i="32"/>
  <c r="AF18" i="32"/>
  <c r="AE18" i="32"/>
  <c r="AM18" i="32"/>
  <c r="AN18" i="32"/>
  <c r="AI18" i="32"/>
  <c r="AG26" i="32"/>
  <c r="AH26" i="32"/>
  <c r="AL26" i="32"/>
  <c r="AC26" i="32"/>
  <c r="AM26" i="32"/>
  <c r="AD26" i="32"/>
  <c r="AK26" i="32"/>
  <c r="AJ26" i="32"/>
  <c r="AF26" i="32"/>
  <c r="AI26" i="32"/>
  <c r="AE26" i="32"/>
  <c r="AN26" i="32"/>
  <c r="AH12" i="32"/>
  <c r="AI12" i="32"/>
  <c r="AN12" i="32"/>
  <c r="AK12" i="32"/>
  <c r="AD12" i="32"/>
  <c r="AL12" i="32"/>
  <c r="AE12" i="32"/>
  <c r="AF12" i="32"/>
  <c r="AJ12" i="32"/>
  <c r="AG12" i="32"/>
  <c r="AM12" i="32"/>
  <c r="AC12" i="32"/>
  <c r="AK14" i="32"/>
  <c r="AG14" i="32"/>
  <c r="AH14" i="32"/>
  <c r="AL14" i="32"/>
  <c r="AC14" i="32"/>
  <c r="AD14" i="32"/>
  <c r="AJ14" i="32"/>
  <c r="AF14" i="32"/>
  <c r="AI14" i="32"/>
  <c r="AN14" i="32"/>
  <c r="AE14" i="32"/>
  <c r="AM14" i="32"/>
  <c r="E8" i="32"/>
  <c r="E14" i="32"/>
  <c r="I10" i="32"/>
  <c r="M10" i="32"/>
  <c r="Q10" i="32"/>
  <c r="U10" i="32"/>
  <c r="Y10" i="32"/>
  <c r="K10" i="32"/>
  <c r="S10" i="32"/>
  <c r="H10" i="32"/>
  <c r="P10" i="32"/>
  <c r="X10" i="32"/>
  <c r="F10" i="32"/>
  <c r="J10" i="32"/>
  <c r="N10" i="32"/>
  <c r="R10" i="32"/>
  <c r="V10" i="32"/>
  <c r="Z10" i="32"/>
  <c r="G10" i="32"/>
  <c r="O10" i="32"/>
  <c r="W10" i="32"/>
  <c r="AA10" i="32"/>
  <c r="L10" i="32"/>
  <c r="T10" i="32"/>
  <c r="AB10" i="32"/>
  <c r="U8" i="32"/>
  <c r="J8" i="32"/>
  <c r="Z8" i="32"/>
  <c r="X8" i="32"/>
  <c r="O8" i="32"/>
  <c r="P8" i="32"/>
  <c r="Y8" i="32"/>
  <c r="N8" i="32"/>
  <c r="AB8" i="32"/>
  <c r="S8" i="32"/>
  <c r="L8" i="32"/>
  <c r="W8" i="32"/>
  <c r="Q8" i="32"/>
  <c r="T8" i="32"/>
  <c r="I8" i="32"/>
  <c r="F8" i="32"/>
  <c r="AA8" i="32"/>
  <c r="M8" i="32"/>
  <c r="H8" i="32"/>
  <c r="R8" i="32"/>
  <c r="G8" i="32"/>
  <c r="V8" i="32"/>
  <c r="K8" i="32"/>
  <c r="G12" i="32"/>
  <c r="K12" i="32"/>
  <c r="O12" i="32"/>
  <c r="S12" i="32"/>
  <c r="W12" i="32"/>
  <c r="AA12" i="32"/>
  <c r="N12" i="32"/>
  <c r="Z12" i="32"/>
  <c r="H12" i="32"/>
  <c r="L12" i="32"/>
  <c r="P12" i="32"/>
  <c r="T12" i="32"/>
  <c r="X12" i="32"/>
  <c r="AB12" i="32"/>
  <c r="F12" i="32"/>
  <c r="R12" i="32"/>
  <c r="I12" i="32"/>
  <c r="M12" i="32"/>
  <c r="Q12" i="32"/>
  <c r="U12" i="32"/>
  <c r="Y12" i="32"/>
  <c r="J12" i="32"/>
  <c r="V12" i="32"/>
  <c r="G20" i="32"/>
  <c r="K20" i="32"/>
  <c r="O20" i="32"/>
  <c r="S20" i="32"/>
  <c r="W20" i="32"/>
  <c r="AA20" i="32"/>
  <c r="F20" i="32"/>
  <c r="R20" i="32"/>
  <c r="Z20" i="32"/>
  <c r="H20" i="32"/>
  <c r="L20" i="32"/>
  <c r="P20" i="32"/>
  <c r="T20" i="32"/>
  <c r="X20" i="32"/>
  <c r="AB20" i="32"/>
  <c r="N20" i="32"/>
  <c r="I20" i="32"/>
  <c r="M20" i="32"/>
  <c r="Q20" i="32"/>
  <c r="U20" i="32"/>
  <c r="Y20" i="32"/>
  <c r="J20" i="32"/>
  <c r="V20" i="32"/>
  <c r="H14" i="32"/>
  <c r="L14" i="32"/>
  <c r="P14" i="32"/>
  <c r="T14" i="32"/>
  <c r="X14" i="32"/>
  <c r="AB14" i="32"/>
  <c r="O14" i="32"/>
  <c r="W14" i="32"/>
  <c r="I14" i="32"/>
  <c r="M14" i="32"/>
  <c r="Q14" i="32"/>
  <c r="U14" i="32"/>
  <c r="Y14" i="32"/>
  <c r="G14" i="32"/>
  <c r="AA14" i="32"/>
  <c r="F14" i="32"/>
  <c r="J14" i="32"/>
  <c r="N14" i="32"/>
  <c r="R14" i="32"/>
  <c r="V14" i="32"/>
  <c r="Z14" i="32"/>
  <c r="K14" i="32"/>
  <c r="S14" i="32"/>
  <c r="H22" i="32"/>
  <c r="L22" i="32"/>
  <c r="P22" i="32"/>
  <c r="T22" i="32"/>
  <c r="X22" i="32"/>
  <c r="AB22" i="32"/>
  <c r="O22" i="32"/>
  <c r="AA22" i="32"/>
  <c r="I22" i="32"/>
  <c r="M22" i="32"/>
  <c r="Q22" i="32"/>
  <c r="U22" i="32"/>
  <c r="Y22" i="32"/>
  <c r="G22" i="32"/>
  <c r="S22" i="32"/>
  <c r="F22" i="32"/>
  <c r="J22" i="32"/>
  <c r="N22" i="32"/>
  <c r="R22" i="32"/>
  <c r="V22" i="32"/>
  <c r="Z22" i="32"/>
  <c r="K22" i="32"/>
  <c r="W22" i="32"/>
  <c r="I16" i="32"/>
  <c r="M16" i="32"/>
  <c r="Q16" i="32"/>
  <c r="U16" i="32"/>
  <c r="Y16" i="32"/>
  <c r="L16" i="32"/>
  <c r="X16" i="32"/>
  <c r="F16" i="32"/>
  <c r="J16" i="32"/>
  <c r="N16" i="32"/>
  <c r="R16" i="32"/>
  <c r="V16" i="32"/>
  <c r="Z16" i="32"/>
  <c r="P16" i="32"/>
  <c r="AB16" i="32"/>
  <c r="G16" i="32"/>
  <c r="K16" i="32"/>
  <c r="O16" i="32"/>
  <c r="S16" i="32"/>
  <c r="W16" i="32"/>
  <c r="AA16" i="32"/>
  <c r="H16" i="32"/>
  <c r="T16" i="32"/>
  <c r="E24" i="32"/>
  <c r="I24" i="32"/>
  <c r="M24" i="32"/>
  <c r="Q24" i="32"/>
  <c r="U24" i="32"/>
  <c r="Y24" i="32"/>
  <c r="P24" i="32"/>
  <c r="AB24" i="32"/>
  <c r="F24" i="32"/>
  <c r="J24" i="32"/>
  <c r="N24" i="32"/>
  <c r="R24" i="32"/>
  <c r="V24" i="32"/>
  <c r="Z24" i="32"/>
  <c r="H24" i="32"/>
  <c r="T24" i="32"/>
  <c r="G24" i="32"/>
  <c r="K24" i="32"/>
  <c r="O24" i="32"/>
  <c r="S24" i="32"/>
  <c r="W24" i="32"/>
  <c r="AA24" i="32"/>
  <c r="L24" i="32"/>
  <c r="X24" i="32"/>
  <c r="F18" i="32"/>
  <c r="J18" i="32"/>
  <c r="N18" i="32"/>
  <c r="R18" i="32"/>
  <c r="V18" i="32"/>
  <c r="Z18" i="32"/>
  <c r="I18" i="32"/>
  <c r="Q18" i="32"/>
  <c r="G18" i="32"/>
  <c r="K18" i="32"/>
  <c r="O18" i="32"/>
  <c r="S18" i="32"/>
  <c r="W18" i="32"/>
  <c r="AA18" i="32"/>
  <c r="U18" i="32"/>
  <c r="H18" i="32"/>
  <c r="L18" i="32"/>
  <c r="P18" i="32"/>
  <c r="T18" i="32"/>
  <c r="X18" i="32"/>
  <c r="AB18" i="32"/>
  <c r="M18" i="32"/>
  <c r="Y18" i="32"/>
  <c r="E26" i="32"/>
  <c r="F26" i="32"/>
  <c r="J26" i="32"/>
  <c r="N26" i="32"/>
  <c r="R26" i="32"/>
  <c r="V26" i="32"/>
  <c r="Z26" i="32"/>
  <c r="M26" i="32"/>
  <c r="U26" i="32"/>
  <c r="G26" i="32"/>
  <c r="K26" i="32"/>
  <c r="O26" i="32"/>
  <c r="S26" i="32"/>
  <c r="W26" i="32"/>
  <c r="AA26" i="32"/>
  <c r="Q26" i="32"/>
  <c r="H26" i="32"/>
  <c r="L26" i="32"/>
  <c r="P26" i="32"/>
  <c r="T26" i="32"/>
  <c r="X26" i="32"/>
  <c r="AB26" i="32"/>
  <c r="I26" i="32"/>
  <c r="Y26" i="32"/>
  <c r="A14" i="32"/>
  <c r="A22" i="32"/>
  <c r="E22" i="32"/>
  <c r="A16" i="32"/>
  <c r="E16" i="32"/>
  <c r="A10" i="32"/>
  <c r="A18" i="32"/>
  <c r="E18" i="32"/>
  <c r="A12" i="32"/>
  <c r="E12" i="32"/>
  <c r="E20" i="32"/>
  <c r="A24" i="32"/>
  <c r="A26" i="32"/>
  <c r="A6" i="32" l="1"/>
  <c r="AQ22" i="32"/>
  <c r="AS24" i="32"/>
  <c r="AS16" i="32"/>
  <c r="AS14" i="32"/>
  <c r="AQ24" i="32"/>
  <c r="AS12" i="32"/>
  <c r="AS26" i="32"/>
  <c r="AR24" i="32"/>
  <c r="AS22" i="32"/>
  <c r="AS18" i="32"/>
  <c r="AS10" i="32"/>
  <c r="AS20" i="32"/>
  <c r="AS8" i="32"/>
  <c r="AQ8" i="32"/>
  <c r="AM6" i="32"/>
  <c r="AM3" i="32" s="1"/>
  <c r="AD6" i="32"/>
  <c r="AD3" i="32" s="1"/>
  <c r="AN6" i="32"/>
  <c r="AN3" i="32" s="1"/>
  <c r="AF6" i="32"/>
  <c r="AF3" i="32" s="1"/>
  <c r="AL6" i="32"/>
  <c r="AL3" i="32" s="1"/>
  <c r="AH6" i="32"/>
  <c r="AH3" i="32" s="1"/>
  <c r="AI6" i="32"/>
  <c r="AI3" i="32" s="1"/>
  <c r="AC6" i="32"/>
  <c r="AC3" i="32" s="1"/>
  <c r="AE6" i="32"/>
  <c r="AE3" i="32" s="1"/>
  <c r="AG6" i="32"/>
  <c r="AG3" i="32" s="1"/>
  <c r="AK6" i="32"/>
  <c r="AK3" i="32" s="1"/>
  <c r="AJ6" i="32"/>
  <c r="AJ3" i="32" s="1"/>
  <c r="AQ12" i="32"/>
  <c r="AQ10" i="32"/>
  <c r="AQ20" i="32"/>
  <c r="AQ16" i="32"/>
  <c r="AQ26" i="32"/>
  <c r="AR18" i="32"/>
  <c r="AR16" i="32"/>
  <c r="AR12" i="32"/>
  <c r="AR8" i="32"/>
  <c r="AB6" i="32"/>
  <c r="AB3" i="32" s="1"/>
  <c r="AQ14" i="32"/>
  <c r="AQ18" i="32"/>
  <c r="AR26" i="32"/>
  <c r="AR20" i="32"/>
  <c r="AR10" i="32"/>
  <c r="AR14" i="32"/>
  <c r="E6" i="32"/>
  <c r="E3" i="32" s="1"/>
  <c r="AR22" i="32"/>
  <c r="AA6" i="32"/>
  <c r="AA3" i="32" s="1"/>
  <c r="O6" i="32"/>
  <c r="O3" i="32" s="1"/>
  <c r="R6" i="32"/>
  <c r="R3" i="32" s="1"/>
  <c r="F6" i="32"/>
  <c r="F3" i="32" s="1"/>
  <c r="N6" i="32"/>
  <c r="N3" i="32" s="1"/>
  <c r="X6" i="32"/>
  <c r="X3" i="32" s="1"/>
  <c r="K6" i="32"/>
  <c r="K3" i="32" s="1"/>
  <c r="H6" i="32"/>
  <c r="H3" i="32" s="1"/>
  <c r="I6" i="32"/>
  <c r="I3" i="32" s="1"/>
  <c r="L6" i="32"/>
  <c r="L3" i="32" s="1"/>
  <c r="Y6" i="32"/>
  <c r="Y3" i="32" s="1"/>
  <c r="Z6" i="32"/>
  <c r="Z3" i="32" s="1"/>
  <c r="G6" i="32"/>
  <c r="G3" i="32" s="1"/>
  <c r="Q6" i="32"/>
  <c r="Q3" i="32" s="1"/>
  <c r="U6" i="32"/>
  <c r="U3" i="32" s="1"/>
  <c r="W6" i="32"/>
  <c r="W3" i="32" s="1"/>
  <c r="V6" i="32"/>
  <c r="V3" i="32" s="1"/>
  <c r="M6" i="32"/>
  <c r="M3" i="32" s="1"/>
  <c r="T6" i="32"/>
  <c r="T3" i="32" s="1"/>
  <c r="S6" i="32"/>
  <c r="S3" i="32" s="1"/>
  <c r="P6" i="32"/>
  <c r="P3" i="32" s="1"/>
  <c r="J6" i="32"/>
  <c r="J3" i="32" s="1"/>
  <c r="AU14" i="32" l="1"/>
  <c r="AQ6" i="32"/>
  <c r="AS6" i="32"/>
  <c r="I34" i="32" s="1"/>
  <c r="AR6" i="32"/>
  <c r="I33" i="32" s="1"/>
  <c r="I32" i="32"/>
  <c r="C39" i="54" l="1"/>
  <c r="C40" i="54" l="1"/>
  <c r="E39" i="54"/>
  <c r="G40" i="54" l="1"/>
  <c r="I8" i="54"/>
  <c r="I9" i="5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<sst xmlns="http://schemas.openxmlformats.org/spreadsheetml/2006/main" count="945" uniqueCount="303">
  <si>
    <t>Total</t>
  </si>
  <si>
    <t>Porcentaje</t>
  </si>
  <si>
    <t>Inversión</t>
  </si>
  <si>
    <t>Datos Base</t>
  </si>
  <si>
    <t>Años de Vida Útil</t>
  </si>
  <si>
    <t xml:space="preserve">Años de Inversión </t>
  </si>
  <si>
    <t>Horizonte de Evaluación</t>
  </si>
  <si>
    <t>COMPONENTE</t>
  </si>
  <si>
    <t>UNIDAD DE MEDIDA</t>
  </si>
  <si>
    <t>CANTIDAD</t>
  </si>
  <si>
    <t xml:space="preserve">SUBTOTAL </t>
  </si>
  <si>
    <t>IVA</t>
  </si>
  <si>
    <t>MONTO TOTAL</t>
  </si>
  <si>
    <t xml:space="preserve">Calendario de ejecución. </t>
  </si>
  <si>
    <t>No.</t>
  </si>
  <si>
    <t>Componente</t>
  </si>
  <si>
    <t>Inversión total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</si>
  <si>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</si>
  <si>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</si>
  <si>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</si>
  <si>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</si>
  <si>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</si>
  <si>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</si>
  <si>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</si>
  <si>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</si>
  <si>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</si>
  <si>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</si>
  <si>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</si>
  <si>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</si>
  <si>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</si>
  <si>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</si>
  <si>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</si>
  <si>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</si>
  <si>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</si>
  <si>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</si>
  <si>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</si>
  <si>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</si>
  <si>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</si>
  <si>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</si>
  <si>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</si>
  <si>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</si>
  <si>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Año</t>
  </si>
  <si>
    <t>Porcentaje
(%)</t>
  </si>
  <si>
    <t>Total
(con IVA)</t>
  </si>
  <si>
    <t>Concepto</t>
  </si>
  <si>
    <t>Indicador</t>
  </si>
  <si>
    <t>HE</t>
  </si>
  <si>
    <t>Costo</t>
  </si>
  <si>
    <t>FLUJO</t>
  </si>
  <si>
    <t>Indicadores de Rentabilidad</t>
  </si>
  <si>
    <t>Valor</t>
  </si>
  <si>
    <t>Costo Anual Equivalente (CAE)</t>
  </si>
  <si>
    <t>Valor Presente Costos (VPC)</t>
  </si>
  <si>
    <t>Operación y Mantenimiento</t>
  </si>
  <si>
    <t xml:space="preserve">Fuente: Elaboración propia con base en Anteproyecto Ejecutivo </t>
  </si>
  <si>
    <t>VPC</t>
  </si>
  <si>
    <t xml:space="preserve">ANÁLISIS COSTO-EFICIENCIA DEL PROYECTO "CIUDAD ADMINISTRATIVA DE CAMPECHE" 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</si>
  <si>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</si>
  <si>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</si>
  <si>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</si>
  <si>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</si>
  <si>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</si>
  <si>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</si>
  <si>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</si>
  <si>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</si>
  <si>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</si>
  <si>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</si>
  <si>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</si>
  <si>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</si>
  <si>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>Comprobación 2019</t>
  </si>
  <si>
    <t>1</t>
  </si>
  <si>
    <t>8</t>
  </si>
  <si>
    <t>7</t>
  </si>
  <si>
    <t>4</t>
  </si>
  <si>
    <t>2</t>
  </si>
  <si>
    <t>3</t>
  </si>
  <si>
    <t>5</t>
  </si>
  <si>
    <t>6</t>
  </si>
  <si>
    <t>9</t>
  </si>
  <si>
    <t>10</t>
  </si>
  <si>
    <t>11</t>
  </si>
  <si>
    <t>Comprobante Anual</t>
  </si>
  <si>
    <t>M2</t>
  </si>
  <si>
    <t>INDICADOR</t>
  </si>
  <si>
    <t>NIVEL DE PUESTO</t>
  </si>
  <si>
    <t>M2/PERSONA</t>
  </si>
  <si>
    <t>TOTAL PROYECTADO</t>
  </si>
  <si>
    <t>Área de Oficinas</t>
  </si>
  <si>
    <t>EDIFICIO 1</t>
  </si>
  <si>
    <t>02-08  DIRECCIÓN DEL REGISTRO PÚBLICO DE LA PROPIEDAD</t>
  </si>
  <si>
    <t>02-09  DIRECCIÓN DEL REGISTRO DEL ESTADO CIVIL</t>
  </si>
  <si>
    <t>NIVEL 1</t>
  </si>
  <si>
    <t>02-22  INSTITUTO ESTATAL DEL TRANSPORTE DEL ESTADO DE CAMPECHE (IET)</t>
  </si>
  <si>
    <t>02-04  SUBSECRETARÍA  DE CONCERTACIÓN AGRARIA</t>
  </si>
  <si>
    <t>BLOQUE A</t>
  </si>
  <si>
    <t>02-20  CONSEJO ESTATAL DE POBLACION DE CAMPECHE (COESPO)</t>
  </si>
  <si>
    <t>02-17  DIRECCIÓN DE PROGRAMACIÓN Y DESARROLLO</t>
  </si>
  <si>
    <t>02-00</t>
  </si>
  <si>
    <t>SECRETARIA GENERAL DE GOBIERNO</t>
  </si>
  <si>
    <t>02-11  DIRECCIÓN DEL PERIODICO OFICIAL</t>
  </si>
  <si>
    <t>ASUNTOS JURÍDICOS</t>
  </si>
  <si>
    <t xml:space="preserve">02-24  SECRETARÍA EJECUTIVA DEL SISTEMA ESTATAL DE PROTECCIÓN INTEGRAL DE LOS DERECHOS DE NIÑAS, NIÑOS Y ADOLESCENTES (SIPINNA) </t>
  </si>
  <si>
    <t>A</t>
  </si>
  <si>
    <t>SECRETARIA DE DESARROLLO SOCIAL Y HUMANO (SEDESYH)</t>
  </si>
  <si>
    <t xml:space="preserve"> 28-24 INJUDECAM</t>
  </si>
  <si>
    <t xml:space="preserve">  28-34 CODESVI</t>
  </si>
  <si>
    <t xml:space="preserve">  28-33 INDEFOS</t>
  </si>
  <si>
    <t>SECRETARÍA DE DESARROLLO SOCIAL Y HUMANO (SEDESYH)</t>
  </si>
  <si>
    <t>SECRETARÍA DE TRABAJO Y PREVISIÓN SOCIAL</t>
  </si>
  <si>
    <t>SECRETARÍA DE EDUCACIÓN (SEDUC)</t>
  </si>
  <si>
    <t>SECRETARÍA DE ADMINISTRACIÓN E INNOVACIÓN GUBERNAMENTAL (SAIG)</t>
  </si>
  <si>
    <t>B</t>
  </si>
  <si>
    <t>SECRETARÍA DE LA CONTRALORÍA (SECONT)</t>
  </si>
  <si>
    <t>SECRETARÍA DE DESARROLLO RURAL (SDR)</t>
  </si>
  <si>
    <t>SECRETARÍA DE PESCA Y ACUACULTURA (SEPESCA)</t>
  </si>
  <si>
    <t>SECRETARÍA DE DESARROLLO URBANO, OBRAS PÚBLICAS E INFRAESTRUCTURA (SEDUOPI)</t>
  </si>
  <si>
    <t>COMISIÓN DE AGUA POTABLE Y ALCANTARILLADO DEL ESTADO DE CAMPECHE (CAPAE)</t>
  </si>
  <si>
    <t>C</t>
  </si>
  <si>
    <t>SECRETARÍA DE DESARROLLO ENERGÉTICO SUSTENTABLE (SEDESU)</t>
  </si>
  <si>
    <t>SECRETARÍA DE MEDIO AMBIENTE. BIODIVERSIDAD Y CAMBIO CLIMÁTICO (SEMABICC)</t>
  </si>
  <si>
    <t>BLOQUE C</t>
  </si>
  <si>
    <t>OFICINA DEL SECRETARIO DE CULTURA</t>
  </si>
  <si>
    <t xml:space="preserve">SUBSECRETARIA DE CULTURA Y ARTE </t>
  </si>
  <si>
    <t>18-00</t>
  </si>
  <si>
    <t>D</t>
  </si>
  <si>
    <t>DIRECCION DE CULTURA CIVICA Y POPULAR</t>
  </si>
  <si>
    <t>NIVEL 2</t>
  </si>
  <si>
    <t>BLOQUE B</t>
  </si>
  <si>
    <t xml:space="preserve">10-00 </t>
  </si>
  <si>
    <t>E</t>
  </si>
  <si>
    <t>ORGANISMOS PÚBLICOS DESCENTRALIZADOS</t>
  </si>
  <si>
    <t>F</t>
  </si>
  <si>
    <t>G</t>
  </si>
  <si>
    <t>H</t>
  </si>
  <si>
    <t>I</t>
  </si>
  <si>
    <t>EDIFICIO 2</t>
  </si>
  <si>
    <t>NIVEL 01</t>
  </si>
  <si>
    <t>BLOQUE I</t>
  </si>
  <si>
    <t>SECRETARÍA DE CULTURA (SECULT)</t>
  </si>
  <si>
    <t>BLOQUE  D</t>
  </si>
  <si>
    <t>10-00</t>
  </si>
  <si>
    <t>NIVEL 02</t>
  </si>
  <si>
    <t>BLOQUE  F</t>
  </si>
  <si>
    <t>EDIFICIO 3</t>
  </si>
  <si>
    <t>BLOQUE G</t>
  </si>
  <si>
    <t>28-30</t>
  </si>
  <si>
    <t>EDIFICIO 4</t>
  </si>
  <si>
    <t>BLOQUE E</t>
  </si>
  <si>
    <t>BLOQUE H</t>
  </si>
  <si>
    <t>BLOQUE J</t>
  </si>
  <si>
    <t xml:space="preserve">  GOBERNADOR</t>
  </si>
  <si>
    <t>BLOQUE K</t>
  </si>
  <si>
    <t xml:space="preserve">  SECRETARIO DE GOBERNADOR</t>
  </si>
  <si>
    <t>Demanda</t>
  </si>
  <si>
    <t>NÚMERO DE PERSONAS PROYECTADAS</t>
  </si>
  <si>
    <t>OCUPACIÓN ACTUAL</t>
  </si>
  <si>
    <t>SUPERFICIE MÁXIMA A OCUPAR POR TODOS LOS NIVELES</t>
  </si>
  <si>
    <t>DIRECCIÓN DEL REGISTRO PÚBLICO DE LA PROPIEDAD</t>
  </si>
  <si>
    <t>DIRECCIÓN DEL REGISTRO DEL ESTADO CIVIL</t>
  </si>
  <si>
    <t>INSTITUTO ESTATAL DEL TRANSPORTE DEL ESTADO DE CAMPECHE (IET)</t>
  </si>
  <si>
    <t>SUBSECRETARÍA  DE CONCERTACIÓN AGRARIA</t>
  </si>
  <si>
    <t>CONSEJO ESTATAL DE POBLACION DE CAMPECHE (COESPO)</t>
  </si>
  <si>
    <t>DIRECCIÓN DEL PERIODICO OFICIAL</t>
  </si>
  <si>
    <t xml:space="preserve">SECRETARÍA EJECUTIVA DEL SISTEMA ESTATAL DE PROTECCIÓN INTEGRAL DE LOS DERECHOS DE NIÑAS, NIÑOS Y ADOLESCENTES (SIPINNA) </t>
  </si>
  <si>
    <t>INJUDECAM</t>
  </si>
  <si>
    <t>CODESVI</t>
  </si>
  <si>
    <t>INDEFOS</t>
  </si>
  <si>
    <t>Superficie Total (m2)</t>
  </si>
  <si>
    <t>Número de servidores públicos</t>
  </si>
  <si>
    <t>Área de Oficinas y atención al público (m2)</t>
  </si>
  <si>
    <t>Área de Oficina y atención al público (m2)</t>
  </si>
  <si>
    <t>Déficit de áreas (m2)</t>
  </si>
  <si>
    <t xml:space="preserve">Aréas Comunes y de Circulación (m2) </t>
  </si>
  <si>
    <t>Factor por el Total</t>
  </si>
  <si>
    <t>Resultados del Estudio de Necesidades</t>
  </si>
  <si>
    <t xml:space="preserve">Oferta </t>
  </si>
  <si>
    <t>Interacción 
Oferta-Demanda</t>
  </si>
  <si>
    <t xml:space="preserve">SUBSECRETARÍA DE CULTURA Y ARTE </t>
  </si>
  <si>
    <t>DIRECCIÓN DE CULTURA CIVICA Y POPULAR</t>
  </si>
  <si>
    <t>Análisis de la Situación Actual y Sin Proyecto
Bloque A</t>
  </si>
  <si>
    <t>Análisis de la Situación Actual y Sin Proyecto
Bloque B</t>
  </si>
  <si>
    <t>Análisis de la Situación Actual y Sin Proyecto
Bloque C</t>
  </si>
  <si>
    <t>Análisis de la Situación Actual y Sin Proyecto
Bloque D</t>
  </si>
  <si>
    <t>Análisis de la Situación Actual y Sin Proyecto
Bloque E</t>
  </si>
  <si>
    <t>Análisis de la Situación Actual y Sin Proyecto
Bloque F</t>
  </si>
  <si>
    <t>Análisis de la Situación Actual y Sin Proyecto
Bloque G</t>
  </si>
  <si>
    <t>Análisis de la Situación Actual y Sin Proyecto
Bloque H</t>
  </si>
  <si>
    <t>Análisis de la Situación Actual y Sin Proyecto
Bloque I</t>
  </si>
  <si>
    <t>Oferta Total (m2)</t>
  </si>
  <si>
    <t>% de Áreas de Oficina Respecto del Total</t>
  </si>
  <si>
    <t>Otras áreas (m2) 1/</t>
  </si>
  <si>
    <t>Notas:</t>
  </si>
  <si>
    <t xml:space="preserve">                 1/ Corresponde al área proporcional de otras áreas dentro de las que se incluye la caseta de acceso y de medición, planta de tratamiento y otras áreas diferentes a las oficinas, atención al público y áreas comunes y de circulación. </t>
  </si>
  <si>
    <t>Otras Áreas (m2)</t>
  </si>
  <si>
    <t>Situación de Propiedad</t>
  </si>
  <si>
    <t>Condiciones generales de la infraestructura</t>
  </si>
  <si>
    <t>N.A</t>
  </si>
  <si>
    <t>Propia</t>
  </si>
  <si>
    <t>Análisis de la Situación con Proyecto
Bloque A</t>
  </si>
  <si>
    <t>Análisis de la Situación con Proyecto
Bloque B</t>
  </si>
  <si>
    <t>Análisis de la Situación con Proyecto
Bloque C</t>
  </si>
  <si>
    <t>Análisis de la Situación con Proyecto
Bloque D</t>
  </si>
  <si>
    <t>Análisis de la Situación con Proyecto
Bloque E</t>
  </si>
  <si>
    <t>Análisis de la Situación con Proyecto
Bloque F</t>
  </si>
  <si>
    <t>Análisis de la Situación con Proyecto
Bloque G</t>
  </si>
  <si>
    <t>Análisis de la Situación con Proyecto
Bloque H</t>
  </si>
  <si>
    <t>Análisis de la Situación con Proyecto
Bloque I</t>
  </si>
  <si>
    <t>Muy buena</t>
  </si>
  <si>
    <t>Análisis de la Situación Actual y Sin proyecto</t>
  </si>
  <si>
    <t>Análisis de la Situación con Proyecto</t>
  </si>
  <si>
    <t xml:space="preserve">Datos Generales de la Alternativa 2 </t>
  </si>
  <si>
    <t xml:space="preserve">Monto Total (con IVA) = </t>
  </si>
  <si>
    <t xml:space="preserve">Vida útil = </t>
  </si>
  <si>
    <t>Desglose de componentes</t>
  </si>
  <si>
    <t>Unidad</t>
  </si>
  <si>
    <t>Cantidad</t>
  </si>
  <si>
    <t>Precio Unitario 
(sin IVA)</t>
  </si>
  <si>
    <t>Monto 
(sin IVA)</t>
  </si>
  <si>
    <t>Monto 
(con IVA)</t>
  </si>
  <si>
    <t>m2</t>
  </si>
  <si>
    <t>TOTAL</t>
  </si>
  <si>
    <t>Monto (sin IVA)</t>
  </si>
  <si>
    <t>Renta</t>
  </si>
  <si>
    <t>Regular</t>
  </si>
  <si>
    <t>Mala</t>
  </si>
  <si>
    <t>Buana</t>
  </si>
  <si>
    <t>Buena</t>
  </si>
  <si>
    <t>N/A</t>
  </si>
  <si>
    <t>Costos de Operación y Mantenimiento (sin IVA incluido)</t>
  </si>
  <si>
    <t>Presupuesto de operación y Mantto.</t>
  </si>
  <si>
    <t>Total O&amp;M</t>
  </si>
  <si>
    <t>Costos de Operación y Mantenimiento (pesos de 2018 sin IVA)</t>
  </si>
  <si>
    <t>Superficie del Proyecto</t>
  </si>
  <si>
    <t>Área</t>
  </si>
  <si>
    <t>Área Libre</t>
  </si>
  <si>
    <t>Área de desplante</t>
  </si>
  <si>
    <t>Operación y Mantenimiento Área de Desplante</t>
  </si>
  <si>
    <t>Operación y Mantenimiento Área libre</t>
  </si>
  <si>
    <t>Operación y Mantenimiento área de desplante 
(incluye todo lo necesario para el mantenimiento y operación anual de la infraestructura construida sobre el Área de desplante; es decir, el área de oficinas (72,258.77m2))</t>
  </si>
  <si>
    <t>Superficie total</t>
  </si>
  <si>
    <t>Operación y Mantenimiento Área libre  
(incluye todo lo necesario para el mantenimiento y operación anual de la infraestructura construida sobre el Área de libre en la que se incluyen obras exteriores)</t>
  </si>
  <si>
    <t>Población Campeche</t>
  </si>
  <si>
    <t>Tasa de crecimiento (CONAPO 2030)</t>
  </si>
  <si>
    <t>Estimación CONAPO</t>
  </si>
  <si>
    <t>Estimación con tendencia</t>
  </si>
  <si>
    <t>Fuente: INEGI 2015, 2016-2030 CONAPO, 2031-2049 Tendencia</t>
  </si>
  <si>
    <t>Estimación</t>
  </si>
  <si>
    <t>Caseta de Acceso,  PTAR y pozo</t>
  </si>
  <si>
    <t>Área edificios</t>
  </si>
  <si>
    <t xml:space="preserve">Área total  de edificación (m2) </t>
  </si>
  <si>
    <t>Precio  unitario con IVA (prorrateo por total de construcción)* ($/m2)</t>
  </si>
  <si>
    <t xml:space="preserve">Área total construida del edificio 1 </t>
  </si>
  <si>
    <t>Área total construida del edificio 2</t>
  </si>
  <si>
    <t>Área total construida del edificio 3</t>
  </si>
  <si>
    <t>Área total construida del edificio 4</t>
  </si>
  <si>
    <t>Área total construida del edificio 5</t>
  </si>
  <si>
    <t>Edificio 1  
(Incluye: Cimentación, obra civil, estructuras metálicas, albañilería, muros, pisos, fachadas, componentes hidráulicos, instalación eléctrica, sistemas de aire, instalaciones de voz y datos, acabados, circuito de alumbrado, instalación sanitaria, instalación de videovigilancia, sistemas de audio, escaleras y elevadores.)</t>
  </si>
  <si>
    <t>Edificio 2
(Incluye: Cimentación, estructura metálica, obra civil, albañilería acabados, pisos, fachadas, herrería, cuarto de máquinas, alumbrado, instalación eléctrica, red inalámbrica, voz y datos, video vigilancia, pantallas, instalación hidráulica,  instalación sanitaria, elevadores y escaleras.)</t>
  </si>
  <si>
    <t>Edificio 3
(Incluye: Cimentación, estructura, albañilería, acabados,  cuarto de máquinas, sistema pararrayos, alumbrado avenida, instalación eléctrica, instalación de aire acondicionado, instalación eléctrica energía, red inalámbrica, video vigilancia y controles de acceso, instalaciones especiales,instalación hidráulica,  instalación sanitaria, elevadores y escaleras.)</t>
  </si>
  <si>
    <t>Edificio 4 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t>
  </si>
  <si>
    <t>Edificio 1 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t>
  </si>
  <si>
    <t>Edificio 2  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t>
  </si>
  <si>
    <t>Edificio 3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t>
  </si>
  <si>
    <t>Edificio 4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t>
  </si>
  <si>
    <t>Edificio 5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t>
  </si>
  <si>
    <t>Caseta de Acceso,  PTAR y pozo 
(Incluye:Cimentación, estructura, albañilería, acabados, excavaciones e instalaciones diversas)</t>
  </si>
  <si>
    <t xml:space="preserve">* Para efectos del ejercicio se obtuvo un presupuesto de la alternativa y se obtuvo un precio unitario por m2 construido. </t>
  </si>
  <si>
    <t>Inversión =</t>
  </si>
  <si>
    <t>4 años</t>
  </si>
  <si>
    <t>Construcción de la Ciudad Administrativa de Campeche (4 edificios interconectados)</t>
  </si>
  <si>
    <t>Construcción de la Ciudad Administrativa de Campeche (5 edificios sin interconexión de 10 pisos cada uno)</t>
  </si>
  <si>
    <t>Inversión de la Alternativa 2</t>
  </si>
  <si>
    <t>Área total construida por piso (desplante por edificio)</t>
  </si>
  <si>
    <t>Variación de la Inversión</t>
  </si>
  <si>
    <t>+20%</t>
  </si>
  <si>
    <t>+10%</t>
  </si>
  <si>
    <t>Situación Base</t>
  </si>
  <si>
    <t>Factor O y M</t>
  </si>
  <si>
    <t>Variación en los Costos de Operación y Mantenimiento</t>
  </si>
  <si>
    <t>CAE</t>
  </si>
  <si>
    <t>Factor Inversión</t>
  </si>
  <si>
    <t>CAE Alternativa 1</t>
  </si>
  <si>
    <t>CAE Alternativa 2</t>
  </si>
  <si>
    <t>VPC Alternativa 1</t>
  </si>
  <si>
    <t>Límite (12.59%)</t>
  </si>
  <si>
    <t>Límite (296.82%)</t>
  </si>
  <si>
    <t>SUBTOTAL EN PESOS DE 2019
(IMPORTE SIN IVA)</t>
  </si>
  <si>
    <t>TOTAL EN PESOS DE 2019
(IMPORTE CON IVA)</t>
  </si>
  <si>
    <t>PRECIO  UNITARIO EN PESOS DE 2019
(IMPORTE SIN IVA)</t>
  </si>
  <si>
    <t>Desglose Total de la Inversión (pesos de 2019)</t>
  </si>
  <si>
    <t>Monto Total de Inversión (pesos de 2019 sin IVA)</t>
  </si>
  <si>
    <t>Monto Total de Inversión (pesos de 2019 con IVA)</t>
  </si>
  <si>
    <t>Pesos de 2019 (IVA Incluido)</t>
  </si>
  <si>
    <t>Comprobación 2020</t>
  </si>
  <si>
    <t>Comprobación 
2021</t>
  </si>
  <si>
    <t>Monto Total 
(pesos de 2019 con IVA)</t>
  </si>
  <si>
    <t>$/m2 
(pesos de 2019 sin IVA)</t>
  </si>
  <si>
    <t>Alternativa 1 (Proyecto) (pesos de 2019)</t>
  </si>
  <si>
    <t>Alternativa 2. (pesos de 2019)</t>
  </si>
  <si>
    <t>Costos de Operación y Mantenimiento (pesos de 2019 sin IVA)</t>
  </si>
  <si>
    <t>Pesos de 2019 (sin IVA)</t>
  </si>
  <si>
    <t>DIRECCIÓN DE PROGRAMACIÓN Y DESARROLLO</t>
  </si>
  <si>
    <t>29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</si>
</sst>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00\ &quot;m2&quot;"/>
    <numFmt numFmtId="165" formatCode="_-* #,##0.00_-;\-* #,##0.00_-;_-* &quot;-&quot;??_-;_-@"/>
    <numFmt numFmtId="166" formatCode="_-&quot;$&quot;* #,##0_-;\-&quot;$&quot;* #,##0_-;_-&quot;$&quot;* &quot;-&quot;??_-;_-@_-"/>
    <numFmt numFmtId="167" formatCode="_-&quot;$&quot;* #,##0.00_-;\-&quot;$&quot;* #,##0.00_-;_-&quot;$&quot;* &quot;-&quot;??_-;_-@"/>
    <numFmt numFmtId="168" formatCode="0.0%"/>
    <numFmt numFmtId="169" formatCode="0.000%"/>
    <numFmt numFmtId="170" formatCode="#,#00.00\ &quot;m2&quot;"/>
    <numFmt numFmtId="171" formatCode="0.0000"/>
    <numFmt numFmtId="172" formatCode="#,##0.00_ ;\-#,##0.00\ "/>
    <numFmt numFmtId="173" formatCode="#,##0.0"/>
    <numFmt numFmtId="174" formatCode="0.0"/>
    <numFmt numFmtId="175" formatCode="_(* #,##0.00_);_(* \(#,##0.00\);_(* &quot;-&quot;??_);_(@_)"/>
    <numFmt numFmtId="176" formatCode="_-[$$-80A]* #,##0.00_-;\-[$$-80A]* #,##0.00_-;_-[$$-80A]* &quot;-&quot;??_-;_-@_-"/>
    <numFmt numFmtId="177" formatCode="0.000000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Montserrat"/>
    </font>
    <font>
      <b/>
      <sz val="12"/>
      <color theme="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FFFF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Arial"/>
      <family val="2"/>
    </font>
    <font>
      <sz val="8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sz val="8"/>
      <color theme="1"/>
      <name val="Arial"/>
      <family val="2"/>
    </font>
    <font>
      <sz val="11"/>
      <name val="Arial"/>
      <family val="2"/>
    </font>
    <font>
      <b/>
      <sz val="8"/>
      <color theme="2" tint="-4.9989318521683403E-2"/>
      <name val="Arial"/>
      <family val="2"/>
    </font>
    <font>
      <b/>
      <sz val="11"/>
      <color theme="1"/>
      <name val="Calibri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  <font>
      <sz val="12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463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6380"/>
        <bgColor theme="1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theme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499984740745262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2" tint="-0.749992370372631"/>
        <bgColor theme="0"/>
      </patternFill>
    </fill>
    <fill>
      <patternFill patternType="solid">
        <fgColor theme="9" tint="-0.499984740745262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 tint="0.249977111117893"/>
        <bgColor theme="0"/>
      </patternFill>
    </fill>
    <fill>
      <patternFill patternType="solid">
        <fgColor rgb="FF001D59"/>
        <bgColor indexed="64"/>
      </patternFill>
    </fill>
    <fill>
      <patternFill patternType="solid">
        <fgColor theme="1" tint="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20" fillId="0" borderId="0"/>
    <xf numFmtId="0" fontId="20" fillId="0" borderId="0"/>
    <xf numFmtId="43" fontId="7" fillId="0" borderId="0" applyFont="0" applyFill="0" applyBorder="0" applyAlignment="0" applyProtection="0"/>
    <xf numFmtId="0" fontId="25" fillId="0" borderId="0"/>
    <xf numFmtId="0" fontId="6" fillId="0" borderId="0"/>
    <xf numFmtId="0" fontId="7" fillId="0" borderId="0"/>
    <xf numFmtId="0" fontId="6" fillId="0" borderId="0"/>
    <xf numFmtId="4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37" fillId="0" borderId="0"/>
  </cellStyleXfs>
  <cellXfs count="336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1" xfId="0" applyBorder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43" fontId="0" fillId="0" borderId="0" xfId="2" applyFont="1"/>
    <xf numFmtId="164" fontId="0" fillId="0" borderId="0" xfId="0" applyNumberFormat="1" applyAlignment="1">
      <alignment horizontal="center" vertical="center"/>
    </xf>
    <xf numFmtId="0" fontId="12" fillId="0" borderId="0" xfId="3" applyFont="1" applyAlignment="1">
      <alignment horizontal="center"/>
    </xf>
    <xf numFmtId="165" fontId="12" fillId="0" borderId="0" xfId="3" applyNumberFormat="1" applyFont="1"/>
    <xf numFmtId="0" fontId="6" fillId="0" borderId="0" xfId="3"/>
    <xf numFmtId="0" fontId="0" fillId="4" borderId="0" xfId="0" applyFill="1"/>
    <xf numFmtId="0" fontId="1" fillId="4" borderId="0" xfId="0" applyFont="1" applyFill="1"/>
    <xf numFmtId="9" fontId="14" fillId="4" borderId="0" xfId="1" applyFont="1" applyFill="1"/>
    <xf numFmtId="166" fontId="15" fillId="5" borderId="1" xfId="4" applyNumberFormat="1" applyFont="1" applyFill="1" applyBorder="1" applyAlignment="1">
      <alignment horizontal="center" vertical="center"/>
    </xf>
    <xf numFmtId="166" fontId="15" fillId="6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vertical="center"/>
    </xf>
    <xf numFmtId="166" fontId="16" fillId="7" borderId="1" xfId="0" applyNumberFormat="1" applyFont="1" applyFill="1" applyBorder="1" applyAlignment="1">
      <alignment horizontal="center" vertical="center"/>
    </xf>
    <xf numFmtId="166" fontId="16" fillId="7" borderId="1" xfId="4" applyNumberFormat="1" applyFont="1" applyFill="1" applyBorder="1" applyAlignment="1">
      <alignment horizontal="center" vertical="center"/>
    </xf>
    <xf numFmtId="0" fontId="17" fillId="4" borderId="0" xfId="0" applyFont="1" applyFill="1"/>
    <xf numFmtId="0" fontId="10" fillId="0" borderId="1" xfId="3" applyFont="1" applyBorder="1" applyAlignment="1">
      <alignment horizontal="center"/>
    </xf>
    <xf numFmtId="17" fontId="1" fillId="0" borderId="0" xfId="0" quotePrefix="1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/>
    <xf numFmtId="0" fontId="1" fillId="0" borderId="0" xfId="0" applyFont="1"/>
    <xf numFmtId="9" fontId="4" fillId="2" borderId="1" xfId="1" applyFont="1" applyFill="1" applyBorder="1" applyAlignment="1">
      <alignment horizontal="center"/>
    </xf>
    <xf numFmtId="167" fontId="19" fillId="0" borderId="1" xfId="3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8" fontId="0" fillId="0" borderId="0" xfId="0" applyNumberFormat="1"/>
    <xf numFmtId="8" fontId="0" fillId="0" borderId="1" xfId="0" applyNumberFormat="1" applyBorder="1"/>
    <xf numFmtId="0" fontId="7" fillId="7" borderId="20" xfId="0" applyFont="1" applyFill="1" applyBorder="1" applyAlignment="1">
      <alignment horizontal="justify" vertical="center"/>
    </xf>
    <xf numFmtId="8" fontId="16" fillId="7" borderId="22" xfId="0" applyNumberFormat="1" applyFont="1" applyFill="1" applyBorder="1" applyAlignment="1">
      <alignment horizontal="center" vertical="center"/>
    </xf>
    <xf numFmtId="8" fontId="3" fillId="0" borderId="0" xfId="0" applyNumberFormat="1" applyFont="1"/>
    <xf numFmtId="0" fontId="3" fillId="0" borderId="0" xfId="0" applyFont="1"/>
    <xf numFmtId="10" fontId="0" fillId="0" borderId="0" xfId="0" applyNumberFormat="1"/>
    <xf numFmtId="0" fontId="13" fillId="9" borderId="20" xfId="0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8" fontId="7" fillId="0" borderId="1" xfId="1" applyNumberFormat="1" applyFont="1" applyBorder="1"/>
    <xf numFmtId="8" fontId="7" fillId="0" borderId="1" xfId="2" applyNumberFormat="1" applyFont="1" applyBorder="1"/>
    <xf numFmtId="0" fontId="0" fillId="0" borderId="23" xfId="0" applyBorder="1"/>
    <xf numFmtId="0" fontId="0" fillId="0" borderId="19" xfId="0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/>
    </xf>
    <xf numFmtId="10" fontId="16" fillId="0" borderId="0" xfId="0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/>
    </xf>
    <xf numFmtId="8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9" fontId="14" fillId="0" borderId="0" xfId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6" fontId="16" fillId="0" borderId="1" xfId="0" applyNumberFormat="1" applyFont="1" applyFill="1" applyBorder="1" applyAlignment="1">
      <alignment horizontal="center" vertical="center"/>
    </xf>
    <xf numFmtId="166" fontId="16" fillId="0" borderId="1" xfId="4" applyNumberFormat="1" applyFont="1" applyFill="1" applyBorder="1" applyAlignment="1">
      <alignment horizontal="center" vertical="center"/>
    </xf>
    <xf numFmtId="44" fontId="0" fillId="4" borderId="0" xfId="0" applyNumberFormat="1" applyFill="1"/>
    <xf numFmtId="0" fontId="2" fillId="3" borderId="1" xfId="0" applyFont="1" applyFill="1" applyBorder="1" applyAlignment="1">
      <alignment horizontal="center" vertical="center" wrapText="1"/>
    </xf>
    <xf numFmtId="170" fontId="0" fillId="0" borderId="0" xfId="0" applyNumberFormat="1" applyAlignment="1">
      <alignment horizontal="center" vertical="center"/>
    </xf>
    <xf numFmtId="8" fontId="1" fillId="0" borderId="1" xfId="0" applyNumberFormat="1" applyFont="1" applyFill="1" applyBorder="1"/>
    <xf numFmtId="9" fontId="0" fillId="4" borderId="0" xfId="0" applyNumberFormat="1" applyFill="1"/>
    <xf numFmtId="171" fontId="0" fillId="0" borderId="0" xfId="0" applyNumberFormat="1"/>
    <xf numFmtId="44" fontId="15" fillId="6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168" fontId="19" fillId="0" borderId="1" xfId="3" applyNumberFormat="1" applyFont="1" applyBorder="1" applyAlignment="1">
      <alignment horizontal="center" vertical="center"/>
    </xf>
    <xf numFmtId="169" fontId="1" fillId="4" borderId="0" xfId="1" applyNumberFormat="1" applyFont="1" applyFill="1" applyAlignment="1">
      <alignment horizontal="center"/>
    </xf>
    <xf numFmtId="4" fontId="0" fillId="0" borderId="0" xfId="0" applyNumberFormat="1" applyFont="1" applyFill="1"/>
    <xf numFmtId="166" fontId="0" fillId="4" borderId="0" xfId="0" applyNumberFormat="1" applyFill="1"/>
    <xf numFmtId="0" fontId="23" fillId="0" borderId="1" xfId="3" quotePrefix="1" applyFont="1" applyFill="1" applyBorder="1" applyAlignment="1">
      <alignment horizontal="center" vertical="center"/>
    </xf>
    <xf numFmtId="0" fontId="23" fillId="0" borderId="1" xfId="3" applyFont="1" applyFill="1" applyBorder="1" applyAlignment="1">
      <alignment horizontal="center" vertical="center"/>
    </xf>
    <xf numFmtId="172" fontId="28" fillId="0" borderId="1" xfId="2" applyNumberFormat="1" applyFont="1" applyFill="1" applyBorder="1" applyAlignment="1">
      <alignment horizontal="center" vertical="center"/>
    </xf>
    <xf numFmtId="8" fontId="23" fillId="0" borderId="1" xfId="3" applyNumberFormat="1" applyFont="1" applyFill="1" applyBorder="1" applyAlignment="1">
      <alignment vertical="center"/>
    </xf>
    <xf numFmtId="0" fontId="23" fillId="0" borderId="1" xfId="3" applyFont="1" applyFill="1" applyBorder="1" applyAlignment="1">
      <alignment vertical="center"/>
    </xf>
    <xf numFmtId="0" fontId="23" fillId="0" borderId="1" xfId="3" applyNumberFormat="1" applyFont="1" applyFill="1" applyBorder="1" applyAlignment="1">
      <alignment horizontal="center" vertical="center"/>
    </xf>
    <xf numFmtId="0" fontId="6" fillId="0" borderId="0" xfId="3" applyFill="1" applyAlignment="1">
      <alignment vertical="center"/>
    </xf>
    <xf numFmtId="172" fontId="6" fillId="0" borderId="0" xfId="3" applyNumberFormat="1"/>
    <xf numFmtId="0" fontId="6" fillId="0" borderId="0" xfId="11"/>
    <xf numFmtId="0" fontId="12" fillId="0" borderId="0" xfId="11" applyFont="1" applyAlignment="1">
      <alignment horizontal="center" vertical="center"/>
    </xf>
    <xf numFmtId="0" fontId="29" fillId="0" borderId="0" xfId="11" applyFont="1"/>
    <xf numFmtId="0" fontId="12" fillId="13" borderId="28" xfId="11" applyFont="1" applyFill="1" applyBorder="1" applyAlignment="1">
      <alignment horizontal="center" vertical="center" wrapText="1"/>
    </xf>
    <xf numFmtId="0" fontId="12" fillId="13" borderId="32" xfId="11" applyFont="1" applyFill="1" applyBorder="1" applyAlignment="1">
      <alignment horizontal="center" vertical="center"/>
    </xf>
    <xf numFmtId="0" fontId="32" fillId="15" borderId="25" xfId="11" applyFont="1" applyFill="1" applyBorder="1"/>
    <xf numFmtId="0" fontId="12" fillId="15" borderId="26" xfId="11" applyFont="1" applyFill="1" applyBorder="1"/>
    <xf numFmtId="0" fontId="12" fillId="15" borderId="26" xfId="11" applyFont="1" applyFill="1" applyBorder="1" applyAlignment="1">
      <alignment horizontal="center" vertical="center"/>
    </xf>
    <xf numFmtId="0" fontId="12" fillId="13" borderId="28" xfId="11" applyFont="1" applyFill="1" applyBorder="1" applyAlignment="1">
      <alignment horizontal="center" vertical="center"/>
    </xf>
    <xf numFmtId="0" fontId="12" fillId="13" borderId="26" xfId="11" applyFont="1" applyFill="1" applyBorder="1" applyAlignment="1">
      <alignment horizontal="center" vertical="center"/>
    </xf>
    <xf numFmtId="0" fontId="12" fillId="13" borderId="33" xfId="11" applyFont="1" applyFill="1" applyBorder="1"/>
    <xf numFmtId="0" fontId="12" fillId="13" borderId="0" xfId="11" applyFont="1" applyFill="1"/>
    <xf numFmtId="0" fontId="12" fillId="13" borderId="0" xfId="11" applyFont="1" applyFill="1" applyAlignment="1">
      <alignment horizontal="center" vertical="center"/>
    </xf>
    <xf numFmtId="0" fontId="32" fillId="13" borderId="0" xfId="11" applyFont="1" applyFill="1"/>
    <xf numFmtId="0" fontId="12" fillId="13" borderId="34" xfId="11" applyFont="1" applyFill="1" applyBorder="1" applyAlignment="1">
      <alignment horizontal="center" vertical="center"/>
    </xf>
    <xf numFmtId="0" fontId="32" fillId="13" borderId="0" xfId="11" applyFont="1" applyFill="1" applyAlignment="1">
      <alignment horizontal="center" vertical="center"/>
    </xf>
    <xf numFmtId="0" fontId="32" fillId="13" borderId="0" xfId="11" applyFont="1" applyFill="1" applyAlignment="1">
      <alignment horizontal="left" vertical="center"/>
    </xf>
    <xf numFmtId="2" fontId="32" fillId="13" borderId="34" xfId="11" applyNumberFormat="1" applyFont="1" applyFill="1" applyBorder="1" applyAlignment="1">
      <alignment horizontal="center" vertical="center"/>
    </xf>
    <xf numFmtId="2" fontId="32" fillId="13" borderId="0" xfId="11" applyNumberFormat="1" applyFont="1" applyFill="1" applyAlignment="1">
      <alignment horizontal="center" vertical="center"/>
    </xf>
    <xf numFmtId="0" fontId="12" fillId="13" borderId="35" xfId="11" applyFont="1" applyFill="1" applyBorder="1" applyAlignment="1">
      <alignment horizontal="center" vertical="center"/>
    </xf>
    <xf numFmtId="0" fontId="12" fillId="13" borderId="36" xfId="11" applyFont="1" applyFill="1" applyBorder="1"/>
    <xf numFmtId="0" fontId="12" fillId="13" borderId="37" xfId="11" applyFont="1" applyFill="1" applyBorder="1" applyAlignment="1">
      <alignment horizontal="center" vertical="center"/>
    </xf>
    <xf numFmtId="0" fontId="12" fillId="13" borderId="36" xfId="11" applyFont="1" applyFill="1" applyBorder="1" applyAlignment="1">
      <alignment horizontal="center" vertical="center"/>
    </xf>
    <xf numFmtId="0" fontId="12" fillId="13" borderId="36" xfId="11" applyFont="1" applyFill="1" applyBorder="1" applyAlignment="1">
      <alignment wrapText="1"/>
    </xf>
    <xf numFmtId="0" fontId="32" fillId="13" borderId="35" xfId="11" applyFont="1" applyFill="1" applyBorder="1" applyAlignment="1">
      <alignment horizontal="center" vertical="center"/>
    </xf>
    <xf numFmtId="0" fontId="32" fillId="13" borderId="36" xfId="11" applyFont="1" applyFill="1" applyBorder="1" applyAlignment="1">
      <alignment horizontal="left" vertical="center"/>
    </xf>
    <xf numFmtId="0" fontId="32" fillId="13" borderId="37" xfId="11" applyFont="1" applyFill="1" applyBorder="1" applyAlignment="1">
      <alignment horizontal="center" vertical="center"/>
    </xf>
    <xf numFmtId="0" fontId="32" fillId="13" borderId="36" xfId="11" applyFont="1" applyFill="1" applyBorder="1" applyAlignment="1">
      <alignment horizontal="center" vertical="center"/>
    </xf>
    <xf numFmtId="0" fontId="32" fillId="13" borderId="34" xfId="11" applyFont="1" applyFill="1" applyBorder="1" applyAlignment="1">
      <alignment horizontal="center" vertical="center"/>
    </xf>
    <xf numFmtId="0" fontId="32" fillId="15" borderId="33" xfId="11" applyFont="1" applyFill="1" applyBorder="1"/>
    <xf numFmtId="0" fontId="12" fillId="15" borderId="0" xfId="11" applyFont="1" applyFill="1"/>
    <xf numFmtId="0" fontId="12" fillId="15" borderId="0" xfId="11" applyFont="1" applyFill="1" applyAlignment="1">
      <alignment horizontal="center" vertical="center"/>
    </xf>
    <xf numFmtId="0" fontId="32" fillId="13" borderId="33" xfId="11" applyFont="1" applyFill="1" applyBorder="1"/>
    <xf numFmtId="0" fontId="32" fillId="0" borderId="0" xfId="11" applyFont="1" applyAlignment="1">
      <alignment horizontal="center" vertical="center"/>
    </xf>
    <xf numFmtId="0" fontId="32" fillId="13" borderId="36" xfId="11" applyFont="1" applyFill="1" applyBorder="1" applyAlignment="1">
      <alignment horizontal="left" vertical="center" wrapText="1"/>
    </xf>
    <xf numFmtId="0" fontId="12" fillId="13" borderId="0" xfId="11" applyFont="1" applyFill="1" applyAlignment="1">
      <alignment horizontal="left"/>
    </xf>
    <xf numFmtId="0" fontId="32" fillId="13" borderId="36" xfId="11" applyFont="1" applyFill="1" applyBorder="1"/>
    <xf numFmtId="0" fontId="12" fillId="13" borderId="29" xfId="11" applyFont="1" applyFill="1" applyBorder="1"/>
    <xf numFmtId="0" fontId="12" fillId="13" borderId="30" xfId="11" applyFont="1" applyFill="1" applyBorder="1"/>
    <xf numFmtId="0" fontId="12" fillId="13" borderId="30" xfId="11" applyFont="1" applyFill="1" applyBorder="1" applyAlignment="1">
      <alignment horizontal="center" vertical="center"/>
    </xf>
    <xf numFmtId="4" fontId="34" fillId="0" borderId="37" xfId="11" applyNumberFormat="1" applyFont="1" applyBorder="1" applyAlignment="1">
      <alignment horizontal="center" vertical="center"/>
    </xf>
    <xf numFmtId="4" fontId="34" fillId="0" borderId="36" xfId="11" applyNumberFormat="1" applyFont="1" applyBorder="1" applyAlignment="1">
      <alignment horizontal="center" vertical="center"/>
    </xf>
    <xf numFmtId="1" fontId="12" fillId="13" borderId="37" xfId="11" applyNumberFormat="1" applyFont="1" applyFill="1" applyBorder="1" applyAlignment="1">
      <alignment horizontal="center" vertical="center"/>
    </xf>
    <xf numFmtId="1" fontId="12" fillId="13" borderId="34" xfId="11" applyNumberFormat="1" applyFont="1" applyFill="1" applyBorder="1" applyAlignment="1">
      <alignment horizontal="center" vertical="center"/>
    </xf>
    <xf numFmtId="0" fontId="31" fillId="14" borderId="1" xfId="11" applyFont="1" applyFill="1" applyBorder="1" applyAlignment="1">
      <alignment horizontal="center" vertical="center" wrapText="1"/>
    </xf>
    <xf numFmtId="173" fontId="29" fillId="0" borderId="1" xfId="11" applyNumberFormat="1" applyFont="1" applyBorder="1" applyAlignment="1">
      <alignment horizontal="center" vertical="center"/>
    </xf>
    <xf numFmtId="0" fontId="29" fillId="2" borderId="1" xfId="11" applyFont="1" applyFill="1" applyBorder="1" applyAlignment="1">
      <alignment horizontal="left" vertical="center"/>
    </xf>
    <xf numFmtId="0" fontId="29" fillId="0" borderId="1" xfId="11" applyFont="1" applyBorder="1" applyAlignment="1">
      <alignment horizontal="left" vertical="center"/>
    </xf>
    <xf numFmtId="0" fontId="29" fillId="2" borderId="1" xfId="11" applyFont="1" applyFill="1" applyBorder="1" applyAlignment="1">
      <alignment horizontal="center" vertical="center"/>
    </xf>
    <xf numFmtId="0" fontId="29" fillId="0" borderId="1" xfId="11" applyFont="1" applyBorder="1" applyAlignment="1">
      <alignment horizontal="center" vertical="center"/>
    </xf>
    <xf numFmtId="173" fontId="29" fillId="2" borderId="1" xfId="11" applyNumberFormat="1" applyFont="1" applyFill="1" applyBorder="1" applyAlignment="1">
      <alignment horizontal="center" vertical="center"/>
    </xf>
    <xf numFmtId="0" fontId="31" fillId="16" borderId="1" xfId="11" applyFont="1" applyFill="1" applyBorder="1" applyAlignment="1">
      <alignment horizontal="center" vertical="center"/>
    </xf>
    <xf numFmtId="0" fontId="31" fillId="16" borderId="1" xfId="11" applyFont="1" applyFill="1" applyBorder="1" applyAlignment="1">
      <alignment horizontal="center" vertical="center" wrapText="1"/>
    </xf>
    <xf numFmtId="3" fontId="31" fillId="17" borderId="1" xfId="11" applyNumberFormat="1" applyFont="1" applyFill="1" applyBorder="1" applyAlignment="1">
      <alignment horizontal="center" vertical="center" wrapText="1"/>
    </xf>
    <xf numFmtId="0" fontId="29" fillId="0" borderId="0" xfId="11" applyFont="1" applyAlignment="1">
      <alignment horizontal="center"/>
    </xf>
    <xf numFmtId="0" fontId="6" fillId="0" borderId="0" xfId="11" applyAlignment="1">
      <alignment vertical="center"/>
    </xf>
    <xf numFmtId="0" fontId="29" fillId="0" borderId="1" xfId="11" applyFont="1" applyBorder="1" applyAlignment="1">
      <alignment horizontal="left" vertical="center" wrapText="1"/>
    </xf>
    <xf numFmtId="174" fontId="29" fillId="0" borderId="1" xfId="11" applyNumberFormat="1" applyFont="1" applyBorder="1" applyAlignment="1">
      <alignment horizontal="center" vertical="center"/>
    </xf>
    <xf numFmtId="3" fontId="29" fillId="0" borderId="1" xfId="11" applyNumberFormat="1" applyFont="1" applyBorder="1" applyAlignment="1">
      <alignment horizontal="center" vertical="center"/>
    </xf>
    <xf numFmtId="0" fontId="29" fillId="2" borderId="1" xfId="11" applyFont="1" applyFill="1" applyBorder="1" applyAlignment="1">
      <alignment horizontal="left" vertical="center" wrapText="1"/>
    </xf>
    <xf numFmtId="174" fontId="29" fillId="2" borderId="1" xfId="11" applyNumberFormat="1" applyFont="1" applyFill="1" applyBorder="1" applyAlignment="1">
      <alignment horizontal="center" vertical="center"/>
    </xf>
    <xf numFmtId="3" fontId="29" fillId="2" borderId="1" xfId="11" applyNumberFormat="1" applyFont="1" applyFill="1" applyBorder="1" applyAlignment="1">
      <alignment horizontal="center" vertical="center"/>
    </xf>
    <xf numFmtId="0" fontId="33" fillId="0" borderId="1" xfId="11" applyFont="1" applyBorder="1" applyAlignment="1">
      <alignment horizontal="center" vertical="center"/>
    </xf>
    <xf numFmtId="173" fontId="33" fillId="0" borderId="1" xfId="11" applyNumberFormat="1" applyFont="1" applyBorder="1" applyAlignment="1">
      <alignment horizontal="center" vertical="center"/>
    </xf>
    <xf numFmtId="3" fontId="33" fillId="0" borderId="1" xfId="11" applyNumberFormat="1" applyFont="1" applyBorder="1" applyAlignment="1">
      <alignment horizontal="center" vertical="center"/>
    </xf>
    <xf numFmtId="0" fontId="29" fillId="0" borderId="0" xfId="11" applyFont="1" applyAlignment="1">
      <alignment vertical="center"/>
    </xf>
    <xf numFmtId="0" fontId="29" fillId="0" borderId="0" xfId="11" applyFont="1" applyAlignment="1">
      <alignment horizontal="center" vertical="center"/>
    </xf>
    <xf numFmtId="3" fontId="29" fillId="0" borderId="0" xfId="11" applyNumberFormat="1" applyFont="1" applyAlignment="1">
      <alignment vertical="center"/>
    </xf>
    <xf numFmtId="0" fontId="29" fillId="0" borderId="1" xfId="11" applyFont="1" applyFill="1" applyBorder="1" applyAlignment="1">
      <alignment horizontal="left" vertical="center" wrapText="1"/>
    </xf>
    <xf numFmtId="173" fontId="29" fillId="0" borderId="1" xfId="2" applyNumberFormat="1" applyFont="1" applyFill="1" applyBorder="1" applyAlignment="1">
      <alignment horizontal="center" vertical="center"/>
    </xf>
    <xf numFmtId="173" fontId="29" fillId="0" borderId="1" xfId="11" applyNumberFormat="1" applyFont="1" applyFill="1" applyBorder="1" applyAlignment="1">
      <alignment horizontal="center" vertical="center"/>
    </xf>
    <xf numFmtId="43" fontId="29" fillId="0" borderId="0" xfId="2" applyFont="1" applyAlignment="1">
      <alignment horizontal="center"/>
    </xf>
    <xf numFmtId="0" fontId="31" fillId="20" borderId="1" xfId="11" applyFont="1" applyFill="1" applyBorder="1" applyAlignment="1">
      <alignment horizontal="center" vertical="center" wrapText="1"/>
    </xf>
    <xf numFmtId="168" fontId="29" fillId="0" borderId="1" xfId="1" applyNumberFormat="1" applyFont="1" applyBorder="1" applyAlignment="1">
      <alignment horizontal="center" vertical="center"/>
    </xf>
    <xf numFmtId="168" fontId="29" fillId="2" borderId="1" xfId="1" applyNumberFormat="1" applyFont="1" applyFill="1" applyBorder="1" applyAlignment="1">
      <alignment horizontal="center" vertical="center"/>
    </xf>
    <xf numFmtId="9" fontId="33" fillId="0" borderId="1" xfId="1" applyFont="1" applyBorder="1" applyAlignment="1">
      <alignment horizontal="center" vertical="center"/>
    </xf>
    <xf numFmtId="0" fontId="6" fillId="0" borderId="0" xfId="11" applyAlignment="1">
      <alignment horizontal="center" vertical="center"/>
    </xf>
    <xf numFmtId="0" fontId="35" fillId="19" borderId="1" xfId="11" applyFont="1" applyFill="1" applyBorder="1" applyAlignment="1">
      <alignment horizontal="center" vertical="center" wrapText="1"/>
    </xf>
    <xf numFmtId="0" fontId="31" fillId="21" borderId="4" xfId="11" applyFont="1" applyFill="1" applyBorder="1" applyAlignment="1">
      <alignment horizontal="center" vertical="center" wrapText="1"/>
    </xf>
    <xf numFmtId="0" fontId="31" fillId="21" borderId="1" xfId="1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0" borderId="0" xfId="0" applyFont="1"/>
    <xf numFmtId="0" fontId="32" fillId="0" borderId="0" xfId="0" applyFont="1"/>
    <xf numFmtId="175" fontId="12" fillId="0" borderId="0" xfId="13" applyFont="1"/>
    <xf numFmtId="43" fontId="12" fillId="0" borderId="0" xfId="0" applyNumberFormat="1" applyFont="1"/>
    <xf numFmtId="0" fontId="39" fillId="0" borderId="0" xfId="14" applyFont="1" applyAlignment="1">
      <alignment horizontal="center" vertical="center"/>
    </xf>
    <xf numFmtId="0" fontId="38" fillId="22" borderId="1" xfId="14" applyFont="1" applyFill="1" applyBorder="1" applyAlignment="1">
      <alignment horizontal="center" vertical="center"/>
    </xf>
    <xf numFmtId="0" fontId="41" fillId="0" borderId="1" xfId="14" applyFont="1" applyBorder="1" applyAlignment="1">
      <alignment horizontal="left" vertical="center" wrapText="1"/>
    </xf>
    <xf numFmtId="0" fontId="41" fillId="0" borderId="1" xfId="14" applyFont="1" applyBorder="1" applyAlignment="1">
      <alignment horizontal="center" vertical="center" wrapText="1"/>
    </xf>
    <xf numFmtId="4" fontId="41" fillId="0" borderId="1" xfId="13" applyNumberFormat="1" applyFont="1" applyBorder="1" applyAlignment="1">
      <alignment horizontal="center" vertical="center" wrapText="1"/>
    </xf>
    <xf numFmtId="176" fontId="41" fillId="0" borderId="1" xfId="14" applyNumberFormat="1" applyFont="1" applyBorder="1" applyAlignment="1">
      <alignment horizontal="center" vertical="center"/>
    </xf>
    <xf numFmtId="176" fontId="12" fillId="0" borderId="0" xfId="0" applyNumberFormat="1" applyFont="1"/>
    <xf numFmtId="0" fontId="39" fillId="0" borderId="1" xfId="14" applyFont="1" applyBorder="1" applyAlignment="1">
      <alignment horizontal="center" vertical="center" wrapText="1"/>
    </xf>
    <xf numFmtId="176" fontId="39" fillId="0" borderId="1" xfId="14" applyNumberFormat="1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176" fontId="12" fillId="0" borderId="1" xfId="0" applyNumberFormat="1" applyFont="1" applyBorder="1" applyAlignment="1">
      <alignment horizontal="center"/>
    </xf>
    <xf numFmtId="0" fontId="40" fillId="3" borderId="1" xfId="14" applyFont="1" applyFill="1" applyBorder="1" applyAlignment="1">
      <alignment horizontal="center" vertical="center"/>
    </xf>
    <xf numFmtId="0" fontId="38" fillId="3" borderId="1" xfId="14" applyFont="1" applyFill="1" applyBorder="1" applyAlignment="1">
      <alignment horizontal="center" vertical="center"/>
    </xf>
    <xf numFmtId="0" fontId="38" fillId="3" borderId="1" xfId="14" applyFont="1" applyFill="1" applyBorder="1" applyAlignment="1">
      <alignment horizontal="center" vertical="center" wrapText="1"/>
    </xf>
    <xf numFmtId="0" fontId="3" fillId="3" borderId="1" xfId="10" applyFont="1" applyFill="1" applyBorder="1" applyAlignment="1">
      <alignment horizontal="center"/>
    </xf>
    <xf numFmtId="44" fontId="0" fillId="0" borderId="1" xfId="12" applyFont="1" applyBorder="1"/>
    <xf numFmtId="0" fontId="43" fillId="0" borderId="0" xfId="9" applyFont="1" applyAlignment="1">
      <alignment horizontal="center"/>
    </xf>
    <xf numFmtId="44" fontId="0" fillId="0" borderId="0" xfId="0" applyNumberFormat="1"/>
    <xf numFmtId="43" fontId="1" fillId="0" borderId="1" xfId="2" applyFont="1" applyBorder="1"/>
    <xf numFmtId="43" fontId="0" fillId="0" borderId="1" xfId="2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3" fontId="0" fillId="4" borderId="1" xfId="0" applyNumberFormat="1" applyFill="1" applyBorder="1"/>
    <xf numFmtId="43" fontId="0" fillId="0" borderId="0" xfId="0" applyNumberFormat="1"/>
    <xf numFmtId="8" fontId="1" fillId="10" borderId="1" xfId="0" applyNumberFormat="1" applyFont="1" applyFill="1" applyBorder="1"/>
    <xf numFmtId="4" fontId="0" fillId="0" borderId="1" xfId="12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3" borderId="1" xfId="1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3" fontId="0" fillId="0" borderId="0" xfId="0" applyNumberFormat="1" applyFill="1" applyBorder="1"/>
    <xf numFmtId="8" fontId="1" fillId="0" borderId="0" xfId="0" applyNumberFormat="1" applyFont="1" applyFill="1" applyBorder="1"/>
    <xf numFmtId="8" fontId="12" fillId="0" borderId="1" xfId="0" applyNumberFormat="1" applyFont="1" applyBorder="1"/>
    <xf numFmtId="8" fontId="32" fillId="0" borderId="1" xfId="0" applyNumberFormat="1" applyFont="1" applyBorder="1"/>
    <xf numFmtId="8" fontId="1" fillId="0" borderId="1" xfId="0" applyNumberFormat="1" applyFont="1" applyBorder="1"/>
    <xf numFmtId="0" fontId="6" fillId="4" borderId="0" xfId="0" applyFont="1" applyFill="1"/>
    <xf numFmtId="0" fontId="44" fillId="12" borderId="1" xfId="0" applyFont="1" applyFill="1" applyBorder="1" applyAlignment="1">
      <alignment horizontal="center" vertical="center" wrapText="1"/>
    </xf>
    <xf numFmtId="0" fontId="45" fillId="4" borderId="0" xfId="0" applyFont="1" applyFill="1" applyAlignment="1">
      <alignment horizontal="center"/>
    </xf>
    <xf numFmtId="10" fontId="45" fillId="4" borderId="0" xfId="0" applyNumberFormat="1" applyFont="1" applyFill="1" applyAlignment="1">
      <alignment horizontal="center"/>
    </xf>
    <xf numFmtId="0" fontId="46" fillId="4" borderId="1" xfId="0" applyFont="1" applyFill="1" applyBorder="1" applyAlignment="1">
      <alignment horizontal="center"/>
    </xf>
    <xf numFmtId="3" fontId="46" fillId="4" borderId="1" xfId="0" applyNumberFormat="1" applyFont="1" applyFill="1" applyBorder="1" applyAlignment="1">
      <alignment horizontal="center"/>
    </xf>
    <xf numFmtId="0" fontId="47" fillId="4" borderId="1" xfId="0" applyFont="1" applyFill="1" applyBorder="1"/>
    <xf numFmtId="168" fontId="47" fillId="4" borderId="1" xfId="1" applyNumberFormat="1" applyFont="1" applyFill="1" applyBorder="1" applyAlignment="1">
      <alignment horizontal="center"/>
    </xf>
    <xf numFmtId="168" fontId="0" fillId="4" borderId="0" xfId="1" applyNumberFormat="1" applyFont="1" applyFill="1"/>
    <xf numFmtId="0" fontId="45" fillId="4" borderId="1" xfId="0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/>
    </xf>
    <xf numFmtId="0" fontId="0" fillId="0" borderId="1" xfId="3" applyFont="1" applyFill="1" applyBorder="1" applyAlignment="1">
      <alignment vertical="center" wrapText="1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center"/>
    </xf>
    <xf numFmtId="43" fontId="12" fillId="0" borderId="0" xfId="0" applyNumberFormat="1" applyFont="1" applyFill="1" applyBorder="1"/>
    <xf numFmtId="0" fontId="40" fillId="0" borderId="0" xfId="0" applyFont="1" applyFill="1" applyBorder="1" applyAlignment="1">
      <alignment horizontal="center"/>
    </xf>
    <xf numFmtId="43" fontId="12" fillId="0" borderId="0" xfId="2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43" fontId="12" fillId="0" borderId="0" xfId="0" applyNumberFormat="1" applyFont="1" applyFill="1" applyBorder="1" applyAlignment="1">
      <alignment horizontal="center"/>
    </xf>
    <xf numFmtId="0" fontId="23" fillId="0" borderId="1" xfId="3" applyFont="1" applyBorder="1" applyAlignment="1">
      <alignment horizontal="justify" vertical="center" wrapText="1"/>
    </xf>
    <xf numFmtId="0" fontId="48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2" fontId="12" fillId="0" borderId="0" xfId="0" applyNumberFormat="1" applyFont="1"/>
    <xf numFmtId="0" fontId="2" fillId="23" borderId="1" xfId="0" applyFont="1" applyFill="1" applyBorder="1" applyAlignment="1">
      <alignment horizontal="center" wrapText="1"/>
    </xf>
    <xf numFmtId="0" fontId="2" fillId="23" borderId="1" xfId="0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44" fontId="0" fillId="0" borderId="1" xfId="12" applyFont="1" applyBorder="1" applyAlignment="1">
      <alignment horizontal="center"/>
    </xf>
    <xf numFmtId="9" fontId="0" fillId="0" borderId="1" xfId="1" quotePrefix="1" applyFont="1" applyBorder="1" applyAlignment="1">
      <alignment horizontal="center"/>
    </xf>
    <xf numFmtId="8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177" fontId="0" fillId="0" borderId="0" xfId="0" applyNumberFormat="1" applyFill="1" applyBorder="1" applyAlignment="1">
      <alignment horizontal="center"/>
    </xf>
    <xf numFmtId="8" fontId="0" fillId="0" borderId="0" xfId="0" applyNumberFormat="1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44" fontId="0" fillId="0" borderId="0" xfId="12" applyFont="1" applyBorder="1" applyAlignment="1">
      <alignment horizontal="center"/>
    </xf>
    <xf numFmtId="9" fontId="0" fillId="0" borderId="0" xfId="1" quotePrefix="1" applyFont="1" applyBorder="1" applyAlignment="1">
      <alignment horizontal="center"/>
    </xf>
    <xf numFmtId="9" fontId="0" fillId="2" borderId="1" xfId="1" quotePrefix="1" applyFont="1" applyFill="1" applyBorder="1" applyAlignment="1">
      <alignment horizontal="center"/>
    </xf>
    <xf numFmtId="44" fontId="0" fillId="2" borderId="1" xfId="12" applyFont="1" applyFill="1" applyBorder="1" applyAlignment="1">
      <alignment horizontal="center"/>
    </xf>
    <xf numFmtId="43" fontId="0" fillId="0" borderId="0" xfId="2" quotePrefix="1" applyFon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44" fontId="1" fillId="0" borderId="1" xfId="12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horizontal="center" wrapText="1"/>
    </xf>
    <xf numFmtId="0" fontId="24" fillId="0" borderId="2" xfId="3" applyFont="1" applyFill="1" applyBorder="1" applyAlignment="1">
      <alignment horizontal="center" vertical="center"/>
    </xf>
    <xf numFmtId="0" fontId="24" fillId="0" borderId="9" xfId="3" applyFont="1" applyFill="1" applyBorder="1" applyAlignment="1">
      <alignment horizontal="center" vertical="center"/>
    </xf>
    <xf numFmtId="0" fontId="24" fillId="0" borderId="4" xfId="3" applyFont="1" applyFill="1" applyBorder="1" applyAlignment="1">
      <alignment horizontal="center" vertical="center"/>
    </xf>
    <xf numFmtId="8" fontId="23" fillId="0" borderId="2" xfId="3" applyNumberFormat="1" applyFont="1" applyFill="1" applyBorder="1" applyAlignment="1">
      <alignment horizontal="center" vertical="center"/>
    </xf>
    <xf numFmtId="8" fontId="23" fillId="0" borderId="4" xfId="3" applyNumberFormat="1" applyFont="1" applyFill="1" applyBorder="1" applyAlignment="1">
      <alignment horizontal="center" vertical="center"/>
    </xf>
    <xf numFmtId="0" fontId="26" fillId="0" borderId="6" xfId="3" applyFont="1" applyBorder="1" applyAlignment="1">
      <alignment horizontal="center"/>
    </xf>
    <xf numFmtId="0" fontId="27" fillId="0" borderId="6" xfId="3" applyFont="1" applyBorder="1"/>
    <xf numFmtId="0" fontId="22" fillId="8" borderId="7" xfId="3" applyFont="1" applyFill="1" applyBorder="1" applyAlignment="1">
      <alignment horizontal="center" vertical="center" wrapText="1"/>
    </xf>
    <xf numFmtId="0" fontId="4" fillId="3" borderId="8" xfId="3" applyFont="1" applyFill="1" applyBorder="1"/>
    <xf numFmtId="0" fontId="4" fillId="3" borderId="8" xfId="3" applyFont="1" applyFill="1" applyBorder="1" applyAlignment="1">
      <alignment horizontal="center"/>
    </xf>
    <xf numFmtId="0" fontId="22" fillId="8" borderId="0" xfId="3" applyFont="1" applyFill="1" applyBorder="1" applyAlignment="1">
      <alignment horizontal="center" vertical="center" wrapText="1"/>
    </xf>
    <xf numFmtId="0" fontId="22" fillId="8" borderId="24" xfId="3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10" fillId="0" borderId="2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/>
    </xf>
    <xf numFmtId="0" fontId="18" fillId="11" borderId="1" xfId="3" applyFont="1" applyFill="1" applyBorder="1" applyAlignment="1">
      <alignment horizontal="center" vertical="center" wrapText="1"/>
    </xf>
    <xf numFmtId="0" fontId="11" fillId="12" borderId="1" xfId="3" applyFont="1" applyFill="1" applyBorder="1"/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8" fillId="11" borderId="3" xfId="3" applyFont="1" applyFill="1" applyBorder="1" applyAlignment="1">
      <alignment horizontal="center" vertical="center" wrapText="1"/>
    </xf>
    <xf numFmtId="0" fontId="18" fillId="11" borderId="5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33" fillId="0" borderId="39" xfId="11" applyFont="1" applyBorder="1" applyAlignment="1">
      <alignment horizontal="center" vertical="center" wrapText="1"/>
    </xf>
    <xf numFmtId="0" fontId="35" fillId="18" borderId="2" xfId="11" applyFont="1" applyFill="1" applyBorder="1" applyAlignment="1">
      <alignment horizontal="center" vertical="center" wrapText="1"/>
    </xf>
    <xf numFmtId="0" fontId="35" fillId="18" borderId="9" xfId="11" applyFont="1" applyFill="1" applyBorder="1" applyAlignment="1">
      <alignment horizontal="center" vertical="center" wrapText="1"/>
    </xf>
    <xf numFmtId="0" fontId="35" fillId="18" borderId="4" xfId="11" applyFont="1" applyFill="1" applyBorder="1" applyAlignment="1">
      <alignment horizontal="center" vertical="center" wrapText="1"/>
    </xf>
    <xf numFmtId="0" fontId="31" fillId="14" borderId="1" xfId="11" applyFont="1" applyFill="1" applyBorder="1" applyAlignment="1">
      <alignment horizontal="center" vertical="center"/>
    </xf>
    <xf numFmtId="0" fontId="35" fillId="12" borderId="1" xfId="11" applyFont="1" applyFill="1" applyBorder="1" applyAlignment="1">
      <alignment horizontal="center" vertical="center" wrapText="1"/>
    </xf>
    <xf numFmtId="0" fontId="33" fillId="0" borderId="0" xfId="11" applyFont="1" applyAlignment="1">
      <alignment horizontal="center"/>
    </xf>
    <xf numFmtId="0" fontId="33" fillId="0" borderId="0" xfId="11" applyFont="1" applyBorder="1" applyAlignment="1">
      <alignment horizontal="center" vertical="center" wrapText="1"/>
    </xf>
    <xf numFmtId="0" fontId="35" fillId="12" borderId="2" xfId="11" applyFont="1" applyFill="1" applyBorder="1" applyAlignment="1">
      <alignment horizontal="center" vertical="center" wrapText="1"/>
    </xf>
    <xf numFmtId="0" fontId="35" fillId="12" borderId="4" xfId="11" applyFont="1" applyFill="1" applyBorder="1" applyAlignment="1">
      <alignment horizontal="center" vertical="center" wrapText="1"/>
    </xf>
    <xf numFmtId="0" fontId="35" fillId="18" borderId="40" xfId="11" applyFont="1" applyFill="1" applyBorder="1" applyAlignment="1">
      <alignment horizontal="center" vertical="center" wrapText="1"/>
    </xf>
    <xf numFmtId="0" fontId="35" fillId="18" borderId="39" xfId="11" applyFont="1" applyFill="1" applyBorder="1" applyAlignment="1">
      <alignment horizontal="center" vertical="center" wrapText="1"/>
    </xf>
    <xf numFmtId="0" fontId="3" fillId="3" borderId="2" xfId="10" applyFont="1" applyFill="1" applyBorder="1" applyAlignment="1">
      <alignment horizontal="center" vertical="center"/>
    </xf>
    <xf numFmtId="0" fontId="3" fillId="3" borderId="4" xfId="1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0" fillId="3" borderId="1" xfId="9" applyFont="1" applyFill="1" applyBorder="1" applyAlignment="1">
      <alignment horizontal="center" vertical="center"/>
    </xf>
    <xf numFmtId="0" fontId="3" fillId="3" borderId="2" xfId="10" applyFont="1" applyFill="1" applyBorder="1" applyAlignment="1">
      <alignment horizontal="center"/>
    </xf>
    <xf numFmtId="0" fontId="3" fillId="3" borderId="4" xfId="10" applyFont="1" applyFill="1" applyBorder="1" applyAlignment="1">
      <alignment horizontal="center"/>
    </xf>
    <xf numFmtId="0" fontId="0" fillId="0" borderId="1" xfId="9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8" fillId="3" borderId="41" xfId="14" applyFont="1" applyFill="1" applyBorder="1" applyAlignment="1">
      <alignment horizontal="center" vertical="center" wrapText="1"/>
    </xf>
    <xf numFmtId="0" fontId="38" fillId="3" borderId="42" xfId="14" applyFont="1" applyFill="1" applyBorder="1" applyAlignment="1">
      <alignment horizontal="center" vertical="center" wrapText="1"/>
    </xf>
    <xf numFmtId="0" fontId="38" fillId="3" borderId="43" xfId="14" applyFont="1" applyFill="1" applyBorder="1" applyAlignment="1">
      <alignment horizontal="center" vertical="center" wrapText="1"/>
    </xf>
    <xf numFmtId="0" fontId="38" fillId="3" borderId="40" xfId="14" applyFont="1" applyFill="1" applyBorder="1" applyAlignment="1">
      <alignment horizontal="center" vertical="center" wrapText="1"/>
    </xf>
    <xf numFmtId="0" fontId="38" fillId="3" borderId="39" xfId="14" applyFont="1" applyFill="1" applyBorder="1" applyAlignment="1">
      <alignment horizontal="center" vertical="center" wrapText="1"/>
    </xf>
    <xf numFmtId="0" fontId="38" fillId="3" borderId="44" xfId="14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3" fillId="9" borderId="23" xfId="0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6" fillId="4" borderId="0" xfId="0" applyFont="1" applyFill="1" applyAlignment="1">
      <alignment horizontal="center"/>
    </xf>
    <xf numFmtId="2" fontId="36" fillId="4" borderId="1" xfId="0" applyNumberFormat="1" applyFont="1" applyFill="1" applyBorder="1" applyAlignment="1">
      <alignment horizontal="center" vertical="center" textRotation="90"/>
    </xf>
    <xf numFmtId="2" fontId="36" fillId="4" borderId="1" xfId="0" applyNumberFormat="1" applyFont="1" applyFill="1" applyBorder="1" applyAlignment="1">
      <alignment horizontal="center" vertical="center" textRotation="90" wrapText="1"/>
    </xf>
    <xf numFmtId="0" fontId="36" fillId="0" borderId="30" xfId="11" applyFont="1" applyBorder="1" applyAlignment="1">
      <alignment horizontal="center"/>
    </xf>
    <xf numFmtId="0" fontId="12" fillId="13" borderId="25" xfId="11" applyFont="1" applyFill="1" applyBorder="1" applyAlignment="1">
      <alignment horizontal="center" vertical="center"/>
    </xf>
    <xf numFmtId="0" fontId="30" fillId="0" borderId="26" xfId="11" applyFont="1" applyBorder="1"/>
    <xf numFmtId="0" fontId="30" fillId="0" borderId="27" xfId="11" applyFont="1" applyBorder="1"/>
    <xf numFmtId="0" fontId="30" fillId="0" borderId="29" xfId="11" applyFont="1" applyBorder="1"/>
    <xf numFmtId="0" fontId="30" fillId="0" borderId="30" xfId="11" applyFont="1" applyBorder="1"/>
    <xf numFmtId="0" fontId="30" fillId="0" borderId="31" xfId="11" applyFont="1" applyBorder="1"/>
    <xf numFmtId="0" fontId="12" fillId="0" borderId="35" xfId="11" applyFont="1" applyBorder="1" applyAlignment="1">
      <alignment horizontal="left" vertical="center"/>
    </xf>
    <xf numFmtId="0" fontId="30" fillId="0" borderId="36" xfId="11" applyFont="1" applyBorder="1"/>
    <xf numFmtId="0" fontId="30" fillId="0" borderId="38" xfId="11" applyFont="1" applyBorder="1"/>
  </cellXfs>
  <cellStyles count="15">
    <cellStyle name="Millares" xfId="2" builtinId="3"/>
    <cellStyle name="Millares 2" xfId="7" xr:uid="{D86C17C8-B4C4-4930-ADE3-D1F871A901BD}"/>
    <cellStyle name="Millares 3" xfId="13" xr:uid="{63803B5D-AD36-4550-A52E-11B7FFBFA8FC}"/>
    <cellStyle name="Moneda" xfId="12" builtinId="4"/>
    <cellStyle name="Moneda 2" xfId="4" xr:uid="{00169C1B-D461-4E9D-98F4-8C8D0366059C}"/>
    <cellStyle name="Normal" xfId="0" builtinId="0"/>
    <cellStyle name="Normal 2" xfId="5" xr:uid="{1104B845-A32F-4F47-80FE-B37DE4F1FB2D}"/>
    <cellStyle name="Normal 2 2" xfId="10" xr:uid="{01AB4C4B-851E-4653-AB83-9814601359FF}"/>
    <cellStyle name="Normal 2 2 2" xfId="14" xr:uid="{627A9693-1900-42CC-91DD-FEA8D5DE92E9}"/>
    <cellStyle name="Normal 2 3" xfId="11" xr:uid="{2BCFC04E-F2D4-41E9-B5A5-875DC8A813E9}"/>
    <cellStyle name="Normal 3" xfId="3" xr:uid="{EFCD083A-E271-4E86-A182-570F2826919A}"/>
    <cellStyle name="Normal 3 2" xfId="6" xr:uid="{FB5B0996-E7DD-4D4D-ACA1-246D406DE241}"/>
    <cellStyle name="Normal 3 3" xfId="8" xr:uid="{87FF3A56-D45E-4B12-93D4-8FC9575CAB62}"/>
    <cellStyle name="Normal 4 2" xfId="9" xr:uid="{85DBA321-46FB-49D0-A78B-31180DFAE426}"/>
    <cellStyle name="Porcentaje" xfId="1" builtinId="5"/>
  </cellStyles>
  <dxfs count="0"/>
  <tableStyles count="0" defaultTableStyle="TableStyleMedium2" defaultPivotStyle="PivotStyleLight16"/>
  <colors>
    <mruColors>
      <color rgb="FF246380"/>
      <color rgb="FFFF3399"/>
      <color rgb="FFE1FFEF"/>
      <color rgb="FF9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Población Campeche 2015-2049</a:t>
            </a:r>
          </a:p>
        </c:rich>
      </c:tx>
      <c:layout>
        <c:manualLayout>
          <c:xMode val="edge"/>
          <c:yMode val="edge"/>
          <c:x val="0.29113720353122852"/>
          <c:y val="4.373048053846043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6102661972666"/>
          <c:y val="0.15649264821263342"/>
          <c:w val="0.80119282715669471"/>
          <c:h val="0.66249415246245891"/>
        </c:manualLayout>
      </c:layout>
      <c:lineChart>
        <c:grouping val="standard"/>
        <c:varyColors val="0"/>
        <c:ser>
          <c:idx val="1"/>
          <c:order val="0"/>
          <c:tx>
            <c:strRef>
              <c:f>'Proyección de Población'!$D$4</c:f>
              <c:strCache>
                <c:ptCount val="1"/>
                <c:pt idx="0">
                  <c:v>Población Campeche</c:v>
                </c:pt>
              </c:strCache>
            </c:strRef>
          </c:tx>
          <c:marker>
            <c:symbol val="none"/>
          </c:marker>
          <c:cat>
            <c:numRef>
              <c:f>'Proyección de Población'!$C$5:$C$39</c:f>
              <c:numCache>
                <c:formatCode>General</c:formatCode>
                <c:ptCount val="3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</c:numCache>
            </c:numRef>
          </c:cat>
          <c:val>
            <c:numRef>
              <c:f>'Proyección de Población'!$D$5:$D$39</c:f>
              <c:numCache>
                <c:formatCode>#,##0</c:formatCode>
                <c:ptCount val="35"/>
                <c:pt idx="0">
                  <c:v>899931</c:v>
                </c:pt>
                <c:pt idx="1">
                  <c:v>921855</c:v>
                </c:pt>
                <c:pt idx="2">
                  <c:v>944314</c:v>
                </c:pt>
                <c:pt idx="3">
                  <c:v>967319</c:v>
                </c:pt>
                <c:pt idx="4">
                  <c:v>984046</c:v>
                </c:pt>
                <c:pt idx="5">
                  <c:v>1000617</c:v>
                </c:pt>
                <c:pt idx="6">
                  <c:v>1017011</c:v>
                </c:pt>
                <c:pt idx="7">
                  <c:v>1033223</c:v>
                </c:pt>
                <c:pt idx="8">
                  <c:v>1049244</c:v>
                </c:pt>
                <c:pt idx="9">
                  <c:v>1065071</c:v>
                </c:pt>
                <c:pt idx="10">
                  <c:v>1080694</c:v>
                </c:pt>
                <c:pt idx="11">
                  <c:v>1096099</c:v>
                </c:pt>
                <c:pt idx="12">
                  <c:v>1111303</c:v>
                </c:pt>
                <c:pt idx="13">
                  <c:v>1126314</c:v>
                </c:pt>
                <c:pt idx="14">
                  <c:v>1141119</c:v>
                </c:pt>
                <c:pt idx="15">
                  <c:v>1155724</c:v>
                </c:pt>
                <c:pt idx="16">
                  <c:v>1170103.0843463629</c:v>
                </c:pt>
                <c:pt idx="17">
                  <c:v>1184661.0678647079</c:v>
                </c:pt>
                <c:pt idx="18">
                  <c:v>1199400.1763514045</c:v>
                </c:pt>
                <c:pt idx="19">
                  <c:v>1214322.6632953456</c:v>
                </c:pt>
                <c:pt idx="20">
                  <c:v>1229430.8102224872</c:v>
                </c:pt>
                <c:pt idx="21">
                  <c:v>1244726.9270446752</c:v>
                </c:pt>
                <c:pt idx="22">
                  <c:v>1260213.3524128119</c:v>
                </c:pt>
                <c:pt idx="23">
                  <c:v>1275892.4540744168</c:v>
                </c:pt>
                <c:pt idx="24">
                  <c:v>1291766.6292356353</c:v>
                </c:pt>
                <c:pt idx="25">
                  <c:v>1307838.3049277521</c:v>
                </c:pt>
                <c:pt idx="26">
                  <c:v>1324109.9383782649</c:v>
                </c:pt>
                <c:pt idx="27">
                  <c:v>1340584.0173865734</c:v>
                </c:pt>
                <c:pt idx="28">
                  <c:v>1357263.0607043444</c:v>
                </c:pt>
                <c:pt idx="29">
                  <c:v>1374149.6184206074</c:v>
                </c:pt>
                <c:pt idx="30">
                  <c:v>1391246.2723516431</c:v>
                </c:pt>
                <c:pt idx="31">
                  <c:v>1408555.6364357213</c:v>
                </c:pt>
                <c:pt idx="32">
                  <c:v>1426080.357132751</c:v>
                </c:pt>
                <c:pt idx="33">
                  <c:v>1443823.1138289026</c:v>
                </c:pt>
                <c:pt idx="34">
                  <c:v>1461786.6192462635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B9-4154-9418-4D0DDAEB6690}"/>
            </c:ext>
          </c:extLst>
        </c:ser>
        <c:ser>
          <c:idx val="0"/>
          <c:order val="1"/>
          <c:tx>
            <c:strRef>
              <c:f>'Proyección de Población'!$D$4</c:f>
              <c:strCache>
                <c:ptCount val="1"/>
                <c:pt idx="0">
                  <c:v>Población Campeche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'Proyección de Población'!$C$5:$C$39</c:f>
              <c:numCache>
                <c:formatCode>General</c:formatCode>
                <c:ptCount val="3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</c:numCache>
            </c:numRef>
          </c:cat>
          <c:val>
            <c:numRef>
              <c:f>'Proyección de Población'!$D$5:$D$39</c:f>
              <c:numCache>
                <c:formatCode>#,##0</c:formatCode>
                <c:ptCount val="35"/>
                <c:pt idx="0">
                  <c:v>899931</c:v>
                </c:pt>
                <c:pt idx="1">
                  <c:v>921855</c:v>
                </c:pt>
                <c:pt idx="2">
                  <c:v>944314</c:v>
                </c:pt>
                <c:pt idx="3">
                  <c:v>967319</c:v>
                </c:pt>
                <c:pt idx="4">
                  <c:v>984046</c:v>
                </c:pt>
                <c:pt idx="5">
                  <c:v>1000617</c:v>
                </c:pt>
                <c:pt idx="6">
                  <c:v>1017011</c:v>
                </c:pt>
                <c:pt idx="7">
                  <c:v>1033223</c:v>
                </c:pt>
                <c:pt idx="8">
                  <c:v>1049244</c:v>
                </c:pt>
                <c:pt idx="9">
                  <c:v>1065071</c:v>
                </c:pt>
                <c:pt idx="10">
                  <c:v>1080694</c:v>
                </c:pt>
                <c:pt idx="11">
                  <c:v>1096099</c:v>
                </c:pt>
                <c:pt idx="12">
                  <c:v>1111303</c:v>
                </c:pt>
                <c:pt idx="13">
                  <c:v>1126314</c:v>
                </c:pt>
                <c:pt idx="14">
                  <c:v>1141119</c:v>
                </c:pt>
                <c:pt idx="15">
                  <c:v>1155724</c:v>
                </c:pt>
                <c:pt idx="16">
                  <c:v>1170103.0843463629</c:v>
                </c:pt>
                <c:pt idx="17">
                  <c:v>1184661.0678647079</c:v>
                </c:pt>
                <c:pt idx="18">
                  <c:v>1199400.1763514045</c:v>
                </c:pt>
                <c:pt idx="19">
                  <c:v>1214322.6632953456</c:v>
                </c:pt>
                <c:pt idx="20">
                  <c:v>1229430.8102224872</c:v>
                </c:pt>
                <c:pt idx="21">
                  <c:v>1244726.9270446752</c:v>
                </c:pt>
                <c:pt idx="22">
                  <c:v>1260213.3524128119</c:v>
                </c:pt>
                <c:pt idx="23">
                  <c:v>1275892.4540744168</c:v>
                </c:pt>
                <c:pt idx="24">
                  <c:v>1291766.6292356353</c:v>
                </c:pt>
                <c:pt idx="25">
                  <c:v>1307838.3049277521</c:v>
                </c:pt>
                <c:pt idx="26">
                  <c:v>1324109.9383782649</c:v>
                </c:pt>
                <c:pt idx="27">
                  <c:v>1340584.0173865734</c:v>
                </c:pt>
                <c:pt idx="28">
                  <c:v>1357263.0607043444</c:v>
                </c:pt>
                <c:pt idx="29">
                  <c:v>1374149.6184206074</c:v>
                </c:pt>
                <c:pt idx="30">
                  <c:v>1391246.2723516431</c:v>
                </c:pt>
                <c:pt idx="31">
                  <c:v>1408555.6364357213</c:v>
                </c:pt>
                <c:pt idx="32">
                  <c:v>1426080.357132751</c:v>
                </c:pt>
                <c:pt idx="33">
                  <c:v>1443823.1138289026</c:v>
                </c:pt>
                <c:pt idx="34">
                  <c:v>1461786.6192462635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9-4154-9418-4D0DDAEB6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592128"/>
        <c:axId val="345609600"/>
      </c:lineChart>
      <c:catAx>
        <c:axId val="34559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345609600"/>
        <c:crosses val="autoZero"/>
        <c:auto val="1"/>
        <c:lblAlgn val="ctr"/>
        <c:lblOffset val="100"/>
        <c:tickLblSkip val="1"/>
        <c:noMultiLvlLbl val="0"/>
      </c:catAx>
      <c:valAx>
        <c:axId val="345609600"/>
        <c:scaling>
          <c:orientation val="minMax"/>
          <c:min val="8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345592128"/>
        <c:crossesAt val="1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95249</xdr:colOff>
      <xdr:row>5</xdr:row>
      <xdr:rowOff>163285</xdr:rowOff>
    </xdr:from>
    <xdr:to>
      <xdr:col>13</xdr:col>
      <xdr:colOff>122463</xdr:colOff>
      <xdr:row>24</xdr:row>
      <xdr:rowOff>27737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72E810-245D-472E-A1A0-B59BD2190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26820" y="1115785"/>
          <a:ext cx="7102929" cy="3483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360589</xdr:colOff>
      <xdr:row>3</xdr:row>
      <xdr:rowOff>247650</xdr:rowOff>
    </xdr:from>
    <xdr:to>
      <xdr:col>12</xdr:col>
      <xdr:colOff>693965</xdr:colOff>
      <xdr:row>24</xdr:row>
      <xdr:rowOff>176893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8E4B3C-4FDD-497B-963E-CD0CC5647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%202019\CUN-informacion\2012-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el\presupuesto%20mtto%202005\Ppto%20mtto%202005%20GRPC\CT%20VAE%20Mtto%202005%20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-2015\CIERRES\ABRIL\con%20pas-DEL%20MES%20AB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n%20Dist%202junio2010\gr&#225;fica%20gen%20di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l%20Users\Documentos\Ingenier&#237;a%20Industrial\Proyectos%20Mantenimiento%202005%20Occidente\M0DELO%20SDG%202004\CT%20VAE%20Beneficio%20Costo%20Mantenimiento%20JM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-2015\CIERRES\DICIEMBRE%20DEFINITIVO%20-%20OK-2\AL%20MES%20CON%20PASIVOS%20DEF%202015-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%202016\CIERRES\OCTUBRE\DEL%20MES%20CON%20PAS%20-%20OCT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%202013\CIERRES\CIERRE%20DEFINITIVO\ESTADO%20PRESUPUESTAL%20AL%20MES%20CON%20PASIVOS-OK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%202014\CIERRES\diciembre%20definitivo\def%20-%202%20ok\AL%20MES%20CON%20PASIVOS%20DIC%20DEF-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%202016\CIERRES\ABRIL\DEL%20MES%20CON%20PASIVOS-abri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arcesr\AppData\Local\Microsoft\Windows\Temporary%20Internet%20Files\Content.Outlook\LQ4K5Z4N\DISTRIBUCION%20PRESUPUESTAL%20VERSION%20NUEVA%20ESTRUCTURA%2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-2015\CIERRES\ABRIL\2AL%20MES%20DE%20ABRIL%202015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rar\Documents\Altor\58.%20Campeche\03_Versiones\00_ACE\OD-INTERRACCI&#211;N_corte180621_VF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-erortiz4\miriam%20docto\DOCUME~1\ADMINI~1\CONFIG~1\Temp\ramo%209%20anexo%201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caldelasc\AppData\Local\Microsoft\Windows\Temporary%20Internet%20Files\Content.Outlook\Z441J403\OIC-AUDITORIA\GASTO%20DE%20OPERACI&#211;N%20POR%20CENTRO%20DE%20COSTOS%20-%20201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teaga\notas%20de%20credito%202003\Abril%202003\NCR_ASA%20Reporte%20Gene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gcaldelasc\Configuraci&#243;n%20local\Archivos%20temporales%20de%20Internet\Content.Outlook\ITZE5AZQ\docto%20planeacion\Anexo%20del%20MDP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guilarm\Desktop\24646%20%20ANNEL%20AGUILAR%20MEJIA%20%20INTEGRACI&#211;N%20PRESUPUESTAL\EJERCICIO%202013\CIERRES\JUNIO\INFORMACI&#211;N%20%20-%20copi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ONZA~1\AppData\Local\Temp\DropOL\C&#233;dula_4_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ARIOSM\Configuraci&#243;n%20local\Archivos%20temporales%20de%20Internet\Content.Outlook\ILJ92P4R\EDOFIN_MAY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Hoja1"/>
      <sheetName val="2012-1"/>
      <sheetName val="2013"/>
      <sheetName val="Hoja2"/>
      <sheetName val="2013-1"/>
      <sheetName val="2014"/>
      <sheetName val="Hoja3"/>
      <sheetName val="2014-1"/>
      <sheetName val="2015"/>
      <sheetName val="Hoja4"/>
      <sheetName val="2015-1"/>
      <sheetName val="2016"/>
      <sheetName val="Hoja5"/>
      <sheetName val="2016-1"/>
      <sheetName val="2017"/>
      <sheetName val="Hoja6"/>
      <sheetName val="2017-1"/>
      <sheetName val="2018-OK"/>
      <sheetName val="Hoja7"/>
      <sheetName val="2018-1"/>
      <sheetName val="Hoja8"/>
      <sheetName val="Hoja10"/>
      <sheetName val="2019"/>
      <sheetName val="Hoja18"/>
      <sheetName val="2019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>
            <v>1000</v>
          </cell>
          <cell r="B1" t="str">
            <v>SERVICIOS PERSONALES</v>
          </cell>
        </row>
        <row r="2">
          <cell r="A2">
            <v>1100</v>
          </cell>
          <cell r="B2" t="str">
            <v>REMUNERACIONES AL PERSONAL DE CARÁCTER PERMANENTE</v>
          </cell>
        </row>
        <row r="3">
          <cell r="A3">
            <v>111</v>
          </cell>
          <cell r="B3" t="str">
            <v>Dietas</v>
          </cell>
        </row>
        <row r="4">
          <cell r="A4">
            <v>11101</v>
          </cell>
          <cell r="B4" t="str">
            <v>Dietas</v>
          </cell>
        </row>
        <row r="5">
          <cell r="A5">
            <v>112</v>
          </cell>
          <cell r="B5" t="str">
            <v>Haberes</v>
          </cell>
        </row>
        <row r="6">
          <cell r="A6">
            <v>11201</v>
          </cell>
          <cell r="B6" t="str">
            <v>Haberes</v>
          </cell>
        </row>
        <row r="7">
          <cell r="A7">
            <v>113</v>
          </cell>
          <cell r="B7" t="str">
            <v>Sueldos base al personal permanente</v>
          </cell>
        </row>
        <row r="8">
          <cell r="A8">
            <v>11301</v>
          </cell>
          <cell r="B8" t="str">
            <v>Sueldos base</v>
          </cell>
        </row>
        <row r="9">
          <cell r="A9">
            <v>114</v>
          </cell>
          <cell r="B9" t="str">
            <v>Remuneraciones por adscripción laboral en el extranjero</v>
          </cell>
        </row>
        <row r="10">
          <cell r="A10">
            <v>11401</v>
          </cell>
          <cell r="B10" t="str">
            <v>Retribuciones por adscripción en el extranjero</v>
          </cell>
        </row>
        <row r="11">
          <cell r="A11">
            <v>1200</v>
          </cell>
          <cell r="B11" t="str">
            <v>REMUNERACIONES AL PERSONAL DE CARÁCTER TRANSITORIO</v>
          </cell>
        </row>
        <row r="12">
          <cell r="A12">
            <v>121</v>
          </cell>
          <cell r="B12" t="str">
            <v>Honorraios asimilables a salarios</v>
          </cell>
        </row>
        <row r="13">
          <cell r="A13">
            <v>12101</v>
          </cell>
          <cell r="B13" t="str">
            <v>Honorarios</v>
          </cell>
        </row>
        <row r="14">
          <cell r="A14">
            <v>122</v>
          </cell>
          <cell r="B14" t="str">
            <v>Sueldos base al personal eventual</v>
          </cell>
        </row>
        <row r="15">
          <cell r="A15">
            <v>12201</v>
          </cell>
          <cell r="B15" t="str">
            <v xml:space="preserve">Sueldos base al personal eventual </v>
          </cell>
        </row>
        <row r="16">
          <cell r="A16">
            <v>12202</v>
          </cell>
          <cell r="B16" t="str">
            <v>Compensaciones a sustitutos de profesores</v>
          </cell>
        </row>
        <row r="17">
          <cell r="A17">
            <v>123</v>
          </cell>
          <cell r="B17" t="str">
            <v>Retribuciones por servicios de carácter social</v>
          </cell>
        </row>
        <row r="18">
          <cell r="A18">
            <v>12301</v>
          </cell>
          <cell r="B18" t="str">
            <v>Retribuciones por servicios de carácter social</v>
          </cell>
        </row>
        <row r="19">
          <cell r="A19">
            <v>124</v>
          </cell>
          <cell r="B19" t="str">
            <v>Retribución a los representantes de los trabajadores y de los patrones en la junta de Conciliación y Arbitraje</v>
          </cell>
        </row>
        <row r="20">
          <cell r="A20">
            <v>12401</v>
          </cell>
          <cell r="B20" t="str">
            <v>Retribución a los representantes de los trabajadores y de los patrones en la junta de Conciliación y Arbitraje</v>
          </cell>
        </row>
        <row r="21">
          <cell r="A21">
            <v>1300</v>
          </cell>
          <cell r="B21" t="str">
            <v>REMUNERACIONES ADICIONALES Y ESPECIALES</v>
          </cell>
        </row>
        <row r="22">
          <cell r="A22">
            <v>131</v>
          </cell>
          <cell r="B22" t="str">
            <v>Primas por años de servicios efectivos prestados</v>
          </cell>
        </row>
        <row r="23">
          <cell r="A23">
            <v>13101</v>
          </cell>
          <cell r="B23" t="str">
            <v xml:space="preserve">Prima quinquenal por años de servicios efectivos prestados </v>
          </cell>
        </row>
        <row r="24">
          <cell r="A24">
            <v>13102</v>
          </cell>
          <cell r="B24" t="str">
            <v>Acreditación por años de servicio en la docencia y al personal administrativo de las instituciones de educación superior</v>
          </cell>
        </row>
        <row r="25">
          <cell r="A25">
            <v>13103</v>
          </cell>
          <cell r="B25" t="str">
            <v xml:space="preserve">Prima de perseverancia por años de servicio activo en el Ejercito, Fuerza Aérea y Armada Mexicanos </v>
          </cell>
        </row>
        <row r="26">
          <cell r="A26">
            <v>13104</v>
          </cell>
          <cell r="B26" t="str">
            <v>antigüedad</v>
          </cell>
        </row>
        <row r="27">
          <cell r="A27">
            <v>132</v>
          </cell>
          <cell r="B27" t="str">
            <v>Primas de vacaciones, dominical y gratificación de fin de año</v>
          </cell>
        </row>
        <row r="28">
          <cell r="A28">
            <v>13201</v>
          </cell>
          <cell r="B28" t="str">
            <v>Primas de vacaciones y dominical</v>
          </cell>
        </row>
        <row r="29">
          <cell r="A29">
            <v>13202</v>
          </cell>
          <cell r="B29" t="str">
            <v>Aguinaldo o gratificación de fin de año</v>
          </cell>
        </row>
        <row r="30">
          <cell r="A30">
            <v>133</v>
          </cell>
          <cell r="B30" t="str">
            <v>Horas extraordinarias</v>
          </cell>
        </row>
        <row r="31">
          <cell r="A31">
            <v>13301</v>
          </cell>
          <cell r="B31" t="str">
            <v>Remuneraciones por horas extraordinarias</v>
          </cell>
        </row>
        <row r="32">
          <cell r="A32">
            <v>134</v>
          </cell>
          <cell r="B32" t="str">
            <v>Compensaciones</v>
          </cell>
        </row>
        <row r="33">
          <cell r="A33">
            <v>13401</v>
          </cell>
          <cell r="B33" t="str">
            <v>Acreditación por titulación en la docencia</v>
          </cell>
        </row>
        <row r="34">
          <cell r="A34">
            <v>13402</v>
          </cell>
          <cell r="B34" t="str">
            <v>Acreditación al personal docente por años de estudio de licenciatura</v>
          </cell>
        </row>
        <row r="35">
          <cell r="A35">
            <v>13403</v>
          </cell>
          <cell r="B35" t="str">
            <v>Compensaciones por servicios especiales</v>
          </cell>
        </row>
        <row r="36">
          <cell r="A36">
            <v>13404</v>
          </cell>
          <cell r="B36" t="str">
            <v>Compensaciones por servicios eventuales</v>
          </cell>
        </row>
        <row r="37">
          <cell r="A37">
            <v>13405</v>
          </cell>
          <cell r="B37" t="str">
            <v>Compensaciones de retiro</v>
          </cell>
        </row>
        <row r="38">
          <cell r="A38">
            <v>13406</v>
          </cell>
          <cell r="B38" t="str">
            <v>Compensaciones de servicios</v>
          </cell>
        </row>
        <row r="39">
          <cell r="A39">
            <v>13407</v>
          </cell>
          <cell r="B39" t="str">
            <v>Compensaciones adicionales por servicios especiales</v>
          </cell>
        </row>
        <row r="40">
          <cell r="A40">
            <v>13408</v>
          </cell>
          <cell r="B40" t="str">
            <v xml:space="preserve">Asignaciones docentes, pedagógicas genéricas y específicas </v>
          </cell>
        </row>
        <row r="41">
          <cell r="A41">
            <v>13409</v>
          </cell>
          <cell r="B41" t="str">
            <v>Compensación por adquisición de material didáctico</v>
          </cell>
        </row>
        <row r="42">
          <cell r="A42">
            <v>13410</v>
          </cell>
          <cell r="B42" t="str">
            <v>Compensación por actualización y formación académica</v>
          </cell>
        </row>
        <row r="43">
          <cell r="A43">
            <v>13411</v>
          </cell>
          <cell r="B43" t="str">
            <v>Compensaciónes a médicos residentes</v>
          </cell>
        </row>
        <row r="44">
          <cell r="A44">
            <v>13412</v>
          </cell>
          <cell r="B44" t="str">
            <v>Gastos contingentes para el personal radicado en el extranjero</v>
          </cell>
        </row>
        <row r="45">
          <cell r="A45">
            <v>13413</v>
          </cell>
          <cell r="B45" t="str">
            <v xml:space="preserve">Asignaciones inherentes a la conclusión de servicios en la Administración Pública Federal </v>
          </cell>
        </row>
        <row r="46">
          <cell r="A46">
            <v>135</v>
          </cell>
          <cell r="B46" t="str">
            <v>Sobrehaberes</v>
          </cell>
        </row>
        <row r="47">
          <cell r="A47">
            <v>13501</v>
          </cell>
          <cell r="B47" t="str">
            <v>Sobrehaberes</v>
          </cell>
        </row>
        <row r="48">
          <cell r="A48">
            <v>136</v>
          </cell>
          <cell r="B48" t="str">
            <v>Asignaciones de técnico, de mando, por comisión, de vuelo y de técnico especial</v>
          </cell>
        </row>
        <row r="49">
          <cell r="A49">
            <v>13601</v>
          </cell>
          <cell r="B49" t="str">
            <v>Asignaciones de técnico</v>
          </cell>
        </row>
        <row r="50">
          <cell r="A50">
            <v>13602</v>
          </cell>
          <cell r="B50" t="str">
            <v>Asignaciones de mando</v>
          </cell>
        </row>
        <row r="51">
          <cell r="A51">
            <v>13603</v>
          </cell>
          <cell r="B51" t="str">
            <v>Asignaciones por comisión</v>
          </cell>
        </row>
        <row r="52">
          <cell r="A52">
            <v>13604</v>
          </cell>
          <cell r="B52" t="str">
            <v>Asignaciones de vuelo</v>
          </cell>
        </row>
        <row r="53">
          <cell r="A53">
            <v>13605</v>
          </cell>
          <cell r="B53" t="str">
            <v>Asignaciones de técnico especial</v>
          </cell>
        </row>
        <row r="54">
          <cell r="A54">
            <v>137</v>
          </cell>
          <cell r="B54" t="str">
            <v>Honorrarios especiales</v>
          </cell>
        </row>
        <row r="55">
          <cell r="A55">
            <v>13701</v>
          </cell>
          <cell r="B55" t="str">
            <v>Honorarios especiales</v>
          </cell>
        </row>
        <row r="56">
          <cell r="A56">
            <v>138</v>
          </cell>
          <cell r="B56" t="str">
            <v>Participaciones por vigilancia en el cumplimiento de las leyes y custodia de valores</v>
          </cell>
        </row>
        <row r="57">
          <cell r="A57">
            <v>13801</v>
          </cell>
          <cell r="B57" t="str">
            <v>Participaciones por vigilancia en el cumplimiento de las leyes y custodia de valores</v>
          </cell>
        </row>
        <row r="58">
          <cell r="A58">
            <v>1400</v>
          </cell>
          <cell r="B58" t="str">
            <v>SEGURIDAD SOCIAL</v>
          </cell>
        </row>
        <row r="59">
          <cell r="A59">
            <v>141</v>
          </cell>
          <cell r="B59" t="str">
            <v>Aportaciones de seguridad social</v>
          </cell>
        </row>
        <row r="60">
          <cell r="A60">
            <v>14101</v>
          </cell>
          <cell r="B60" t="str">
            <v>Aportaciones al ISSSTE</v>
          </cell>
        </row>
        <row r="61">
          <cell r="A61">
            <v>14102</v>
          </cell>
          <cell r="B61" t="str">
            <v>Aportaciones al ISSFAM</v>
          </cell>
        </row>
        <row r="62">
          <cell r="A62">
            <v>14103</v>
          </cell>
          <cell r="B62" t="str">
            <v>Aportaciones al IMSS</v>
          </cell>
        </row>
        <row r="63">
          <cell r="A63">
            <v>14104</v>
          </cell>
          <cell r="B63" t="str">
            <v>Aportaciones de seguridad social contractuales</v>
          </cell>
        </row>
        <row r="64">
          <cell r="A64">
            <v>14105</v>
          </cell>
          <cell r="B64" t="str">
            <v>Aportaciones al seguro de cesantía en edad avanzada y vejez</v>
          </cell>
        </row>
        <row r="65">
          <cell r="A65">
            <v>142</v>
          </cell>
          <cell r="B65" t="str">
            <v xml:space="preserve">Aportaciones a fondos de vivienda </v>
          </cell>
        </row>
        <row r="66">
          <cell r="A66">
            <v>14201</v>
          </cell>
          <cell r="B66" t="str">
            <v>Aportaciones al FOVISSSTE</v>
          </cell>
        </row>
        <row r="67">
          <cell r="A67">
            <v>14202</v>
          </cell>
          <cell r="B67" t="str">
            <v>Aportaciones al INFONAVIT</v>
          </cell>
        </row>
        <row r="68">
          <cell r="A68">
            <v>143</v>
          </cell>
          <cell r="B68" t="str">
            <v>Aportaciones al sistema para el retiro</v>
          </cell>
        </row>
        <row r="69">
          <cell r="A69">
            <v>14301</v>
          </cell>
          <cell r="B69" t="str">
            <v>Aportaciones al Sistema de Ahorro para el Retiro</v>
          </cell>
        </row>
        <row r="70">
          <cell r="A70">
            <v>14302</v>
          </cell>
          <cell r="B70" t="str">
            <v xml:space="preserve">Depósitoa para el ahorro solidario </v>
          </cell>
        </row>
        <row r="71">
          <cell r="A71">
            <v>144</v>
          </cell>
          <cell r="B71" t="str">
            <v>Aportaciones para seguros</v>
          </cell>
        </row>
        <row r="72">
          <cell r="A72">
            <v>14401</v>
          </cell>
          <cell r="B72" t="str">
            <v>Cuotas para el seguro de vida del personal civil</v>
          </cell>
        </row>
        <row r="73">
          <cell r="A73">
            <v>14402</v>
          </cell>
          <cell r="B73" t="str">
            <v>Cuotas para el seguro de vida del personal militar</v>
          </cell>
        </row>
        <row r="74">
          <cell r="A74">
            <v>14403</v>
          </cell>
          <cell r="B74" t="str">
            <v>Cuotas para el seguro de gastos médicos del personal civil</v>
          </cell>
        </row>
        <row r="75">
          <cell r="A75">
            <v>14404</v>
          </cell>
          <cell r="B75" t="str">
            <v>Cuotas para el seguro de separación individualizado</v>
          </cell>
        </row>
        <row r="76">
          <cell r="A76">
            <v>14405</v>
          </cell>
          <cell r="B76" t="str">
            <v>Cuotas para el seguro colectivo de retiro</v>
          </cell>
        </row>
        <row r="77">
          <cell r="A77">
            <v>14406</v>
          </cell>
          <cell r="B77" t="str">
            <v>Seguro de responsabilidad civil, asistencia legal y otros seguros</v>
          </cell>
        </row>
        <row r="78">
          <cell r="A78">
            <v>1500</v>
          </cell>
          <cell r="B78" t="str">
            <v>OTRAS PRESTACIONES SOCIALES Y ECONOMICAS</v>
          </cell>
        </row>
        <row r="79">
          <cell r="A79">
            <v>151</v>
          </cell>
          <cell r="B79" t="str">
            <v>Cuotas para el fondo de ahorro y fondo de trabajo</v>
          </cell>
        </row>
        <row r="80">
          <cell r="A80">
            <v>15101</v>
          </cell>
          <cell r="B80" t="str">
            <v>Cuotas para el fondo de ahorro del personal civil</v>
          </cell>
        </row>
        <row r="81">
          <cell r="A81">
            <v>15102</v>
          </cell>
          <cell r="B81" t="str">
            <v xml:space="preserve">Cuotas para el fondo de ahorro de generales, almirantes, jefes y oficiales </v>
          </cell>
        </row>
        <row r="82">
          <cell r="A82">
            <v>15103</v>
          </cell>
          <cell r="B82" t="str">
            <v>Cuotas para el fondo de trabajo del personal del ejército, fuerza aéres y Armada Mexicanos</v>
          </cell>
        </row>
        <row r="83">
          <cell r="A83">
            <v>152</v>
          </cell>
          <cell r="B83" t="str">
            <v>Indemnizaciones</v>
          </cell>
        </row>
        <row r="84">
          <cell r="A84">
            <v>15201</v>
          </cell>
          <cell r="B84" t="str">
            <v>Indemnizaciones por accidentes en el trabajo</v>
          </cell>
        </row>
        <row r="85">
          <cell r="A85">
            <v>15202</v>
          </cell>
          <cell r="B85" t="str">
            <v>Pago de liquidaciones</v>
          </cell>
        </row>
        <row r="86">
          <cell r="A86">
            <v>153</v>
          </cell>
          <cell r="B86" t="str">
            <v>Prestaciones y haberes de retiro</v>
          </cell>
        </row>
        <row r="87">
          <cell r="A87">
            <v>15301</v>
          </cell>
          <cell r="B87" t="str">
            <v>Prestaciones de retiro</v>
          </cell>
        </row>
        <row r="88">
          <cell r="A88">
            <v>154</v>
          </cell>
          <cell r="B88" t="str">
            <v>Prestaciones contractuales</v>
          </cell>
        </row>
        <row r="89">
          <cell r="A89">
            <v>15401</v>
          </cell>
          <cell r="B89" t="str">
            <v>Prestaciones establecidas por condiciones generales de trabajo o contratos colectivos de trabajo</v>
          </cell>
        </row>
        <row r="90">
          <cell r="A90">
            <v>15402</v>
          </cell>
          <cell r="B90" t="str">
            <v>Compensación garantizada</v>
          </cell>
        </row>
        <row r="91">
          <cell r="A91">
            <v>15403</v>
          </cell>
          <cell r="B91" t="str">
            <v>Asignaciones adicionales al sueldo</v>
          </cell>
        </row>
        <row r="92">
          <cell r="A92">
            <v>155</v>
          </cell>
          <cell r="B92" t="str">
            <v>Apoyos a la capacitación de los servidores públicos</v>
          </cell>
        </row>
        <row r="93">
          <cell r="A93">
            <v>15501</v>
          </cell>
          <cell r="B93" t="str">
            <v>Apoyos a la capacitación de los servidores públicos</v>
          </cell>
        </row>
        <row r="94">
          <cell r="A94">
            <v>159</v>
          </cell>
          <cell r="B94" t="str">
            <v>Otras prestaciones sociales y económicas</v>
          </cell>
        </row>
        <row r="95">
          <cell r="A95">
            <v>15901</v>
          </cell>
          <cell r="B95" t="str">
            <v>Otras prestaciones</v>
          </cell>
        </row>
        <row r="96">
          <cell r="A96">
            <v>15902</v>
          </cell>
          <cell r="B96" t="str">
            <v>Pago extraordinario por riesgo</v>
          </cell>
        </row>
        <row r="97">
          <cell r="A97">
            <v>1600</v>
          </cell>
          <cell r="B97" t="str">
            <v>PREVISIONES</v>
          </cell>
        </row>
        <row r="98">
          <cell r="A98">
            <v>161</v>
          </cell>
          <cell r="B98" t="str">
            <v>Previsiones de carácter laboral, económica y de seguridad social</v>
          </cell>
        </row>
        <row r="99">
          <cell r="A99">
            <v>16101</v>
          </cell>
          <cell r="B99" t="str">
            <v>Incrementos a las percepciones</v>
          </cell>
        </row>
        <row r="100">
          <cell r="A100">
            <v>16102</v>
          </cell>
          <cell r="B100" t="str">
            <v>Creación de plazas</v>
          </cell>
        </row>
        <row r="101">
          <cell r="A101">
            <v>16103</v>
          </cell>
          <cell r="B101" t="str">
            <v>Otras medidas de carácter laboral y económico</v>
          </cell>
        </row>
        <row r="102">
          <cell r="A102">
            <v>16104</v>
          </cell>
          <cell r="B102" t="str">
            <v>Previsiones para aportaciones al ISSSTE</v>
          </cell>
        </row>
        <row r="103">
          <cell r="A103">
            <v>16105</v>
          </cell>
          <cell r="B103" t="str">
            <v>Previsiones para aportaciones al FOVISSSTE</v>
          </cell>
        </row>
        <row r="104">
          <cell r="A104">
            <v>16106</v>
          </cell>
          <cell r="B104" t="str">
            <v>Previsiones para aportaciones al Sistema de Ahorro para el Retiro</v>
          </cell>
        </row>
        <row r="105">
          <cell r="A105">
            <v>16107</v>
          </cell>
          <cell r="B105" t="str">
            <v>Previsiones para aportaciones al seguro de cesantía en edad avanzada y vejez</v>
          </cell>
        </row>
        <row r="106">
          <cell r="A106">
            <v>16108</v>
          </cell>
          <cell r="B106" t="str">
            <v>Previsiones para los depósitos al ahorro solidario</v>
          </cell>
        </row>
        <row r="107">
          <cell r="A107">
            <v>1700</v>
          </cell>
          <cell r="B107" t="str">
            <v>PAGO DE ESTIMULOS A SERVIDORES PUBLICOS</v>
          </cell>
        </row>
        <row r="108">
          <cell r="A108">
            <v>171</v>
          </cell>
          <cell r="B108" t="str">
            <v>Estímulos</v>
          </cell>
        </row>
        <row r="109">
          <cell r="A109">
            <v>17101</v>
          </cell>
          <cell r="B109" t="str">
            <v>Estímulos por productividad y eficiencia</v>
          </cell>
        </row>
        <row r="110">
          <cell r="A110">
            <v>17102</v>
          </cell>
          <cell r="B110" t="str">
            <v>Estímulos al personal operativo</v>
          </cell>
        </row>
        <row r="111">
          <cell r="A111">
            <v>172</v>
          </cell>
          <cell r="B111" t="str">
            <v>Recompensas</v>
          </cell>
        </row>
        <row r="112">
          <cell r="A112">
            <v>2000</v>
          </cell>
          <cell r="B112" t="str">
            <v>MATERIALES Y SUMINISTROS</v>
          </cell>
        </row>
        <row r="113">
          <cell r="A113">
            <v>2100</v>
          </cell>
          <cell r="B113" t="str">
            <v>MATERIALES DE ADMINISTRACION, EMISION DE DOCUMENTOS Y ARTICULOS OFICIALES</v>
          </cell>
        </row>
        <row r="114">
          <cell r="A114">
            <v>211</v>
          </cell>
          <cell r="B114" t="str">
            <v>Materiales, útiles y equipos menores de oficina</v>
          </cell>
        </row>
        <row r="115">
          <cell r="A115">
            <v>21101</v>
          </cell>
          <cell r="B115" t="str">
            <v>Materiales y útiles de oficina</v>
          </cell>
        </row>
        <row r="116">
          <cell r="A116">
            <v>212</v>
          </cell>
          <cell r="B116" t="str">
            <v>Materiales y útiles de impresión y reproducción</v>
          </cell>
        </row>
        <row r="117">
          <cell r="A117">
            <v>21201</v>
          </cell>
          <cell r="B117" t="str">
            <v>Materiales y útiles de impresión y reproducción</v>
          </cell>
        </row>
        <row r="118">
          <cell r="A118">
            <v>213</v>
          </cell>
          <cell r="B118" t="str">
            <v>Material estadístico y geográfico</v>
          </cell>
        </row>
        <row r="119">
          <cell r="A119">
            <v>21301</v>
          </cell>
          <cell r="B119" t="str">
            <v>Material estadístico y geográfico</v>
          </cell>
        </row>
        <row r="120">
          <cell r="A120">
            <v>214</v>
          </cell>
          <cell r="B120" t="str">
            <v>Materiales, útiles y equipos menores de tecnologías de la información y comunicaciones</v>
          </cell>
        </row>
        <row r="121">
          <cell r="A121">
            <v>21401</v>
          </cell>
          <cell r="B121" t="str">
            <v>Materiales y útiles para el procesamiento en equipos y bienes informáticos</v>
          </cell>
        </row>
        <row r="122">
          <cell r="A122">
            <v>215</v>
          </cell>
          <cell r="B122" t="str">
            <v>Material impreso e información digital</v>
          </cell>
        </row>
        <row r="123">
          <cell r="A123">
            <v>21501</v>
          </cell>
          <cell r="B123" t="str">
            <v>Material de apoyo informativo</v>
          </cell>
        </row>
        <row r="124">
          <cell r="A124">
            <v>21502</v>
          </cell>
          <cell r="B124" t="str">
            <v>Material para información en actividades de investigación científica y tecnológica</v>
          </cell>
        </row>
        <row r="125">
          <cell r="A125">
            <v>216</v>
          </cell>
          <cell r="B125" t="str">
            <v>Material de limpieza</v>
          </cell>
        </row>
        <row r="126">
          <cell r="A126">
            <v>21601</v>
          </cell>
          <cell r="B126" t="str">
            <v>Material de limpieza</v>
          </cell>
        </row>
        <row r="127">
          <cell r="A127">
            <v>217</v>
          </cell>
          <cell r="B127" t="str">
            <v>Materiales y útiles de enseñanza</v>
          </cell>
        </row>
        <row r="128">
          <cell r="A128">
            <v>21701</v>
          </cell>
          <cell r="B128" t="str">
            <v>Materiales y suministros para planteles educativos</v>
          </cell>
        </row>
        <row r="129">
          <cell r="A129">
            <v>218</v>
          </cell>
          <cell r="B129" t="str">
            <v>Materiales para el registro e identificación de bienes y personas</v>
          </cell>
        </row>
        <row r="130">
          <cell r="A130">
            <v>2200</v>
          </cell>
          <cell r="B130" t="str">
            <v>ALIMENTOS Y UTENSILIOS</v>
          </cell>
        </row>
        <row r="131">
          <cell r="A131">
            <v>221</v>
          </cell>
          <cell r="B131" t="str">
            <v>Productos alimenticios para personas</v>
          </cell>
        </row>
        <row r="132">
          <cell r="A132">
            <v>22101</v>
          </cell>
          <cell r="B132" t="str">
            <v>Productos alimenticios para el Ejército, Fuerza Aérea y Armada Mexicanos, y para los efectivos que participen en programas de seguridad pública</v>
          </cell>
        </row>
        <row r="133">
          <cell r="A133">
            <v>22102</v>
          </cell>
          <cell r="B133" t="str">
            <v>Productos alimenticios para personas derivado de la prestación de servicios públicos en unidades de salud, educativas, de readaptación social y otras</v>
          </cell>
        </row>
        <row r="134">
          <cell r="A134">
            <v>22103</v>
          </cell>
          <cell r="B134" t="str">
            <v>Productos alimenticios para el personal que realiza labores en campo o de supervisión</v>
          </cell>
        </row>
        <row r="135">
          <cell r="A135">
            <v>22104</v>
          </cell>
          <cell r="B135" t="str">
            <v>Productos alimenticios para el personal en las instalaciones de las dependencias y entidades</v>
          </cell>
        </row>
        <row r="136">
          <cell r="A136">
            <v>22105</v>
          </cell>
          <cell r="B136" t="str">
            <v>Productos alimenticios para la población en caso de desastres naturales</v>
          </cell>
        </row>
        <row r="137">
          <cell r="A137">
            <v>22106</v>
          </cell>
          <cell r="B137" t="str">
            <v>Productos alimenticios para el personal derivado de actividades extraordinarias</v>
          </cell>
        </row>
        <row r="138">
          <cell r="A138">
            <v>222</v>
          </cell>
          <cell r="B138" t="str">
            <v>Productos alimenticios para animales</v>
          </cell>
        </row>
        <row r="139">
          <cell r="A139">
            <v>22201</v>
          </cell>
          <cell r="B139" t="str">
            <v>Productos alimenticios para animales</v>
          </cell>
        </row>
        <row r="140">
          <cell r="A140">
            <v>223</v>
          </cell>
          <cell r="B140" t="str">
            <v>Utensilios para el servicio de alimentación</v>
          </cell>
        </row>
        <row r="141">
          <cell r="A141">
            <v>22301</v>
          </cell>
          <cell r="B141" t="str">
            <v>Utensilios para el servicio de alimentación</v>
          </cell>
        </row>
        <row r="142">
          <cell r="A142">
            <v>2300</v>
          </cell>
          <cell r="B142" t="str">
            <v>MATERIAS PRIMAS Y MATERIALES DE PRODUCCION Y COMERCIALIZACION</v>
          </cell>
        </row>
        <row r="143">
          <cell r="A143">
            <v>231</v>
          </cell>
          <cell r="B143" t="str">
            <v>Productos alimenticios, agropecuarios y forestales adquiridos como materia prima</v>
          </cell>
        </row>
        <row r="144">
          <cell r="A144">
            <v>23101</v>
          </cell>
          <cell r="B144" t="str">
            <v>Productos alimenticios, agropecuarios y forestales adquiridos como materia prima</v>
          </cell>
        </row>
        <row r="145">
          <cell r="A145">
            <v>232</v>
          </cell>
          <cell r="B145" t="str">
            <v>Insumos textiles adquiridos como materia prima</v>
          </cell>
        </row>
        <row r="146">
          <cell r="A146">
            <v>23201</v>
          </cell>
          <cell r="B146" t="str">
            <v>Insumos textiles adquiridos como materia prima</v>
          </cell>
        </row>
        <row r="147">
          <cell r="A147">
            <v>233</v>
          </cell>
          <cell r="B147" t="str">
            <v>Productos de papel, cartón e impresos adquiridos como materia prima</v>
          </cell>
        </row>
        <row r="148">
          <cell r="A148">
            <v>23301</v>
          </cell>
          <cell r="B148" t="str">
            <v>Productos de papel, cartón e impresos adquiridos como materia prima</v>
          </cell>
        </row>
        <row r="149">
          <cell r="A149">
            <v>234</v>
          </cell>
          <cell r="B149" t="str">
            <v>Combustibles, lubricantes, aditivos, carbón y sus derivados adquiridos como materia prima</v>
          </cell>
        </row>
        <row r="150">
          <cell r="A150">
            <v>23401</v>
          </cell>
          <cell r="B150" t="str">
            <v>Combustibles, lubricantes, aditivos, carbón y sus derivados adquiridos como materia prima</v>
          </cell>
        </row>
        <row r="151">
          <cell r="A151">
            <v>235</v>
          </cell>
          <cell r="B151" t="str">
            <v>Productos químicos, farmacéuticos y de laboratorio adquiridos como materia prima</v>
          </cell>
        </row>
        <row r="152">
          <cell r="A152">
            <v>23501</v>
          </cell>
          <cell r="B152" t="str">
            <v>Productos químicos, farmacéuticos y de laboratorio adquiridos como materia prima</v>
          </cell>
        </row>
        <row r="153">
          <cell r="A153">
            <v>236</v>
          </cell>
          <cell r="B153" t="str">
            <v>Productos metálicos y a base de minerales no metálicos adquiridos como materia prima</v>
          </cell>
        </row>
        <row r="154">
          <cell r="A154">
            <v>23601</v>
          </cell>
          <cell r="B154" t="str">
            <v>Productos metálicos y a base de minerales no metálicos adquiridos como materia prima</v>
          </cell>
        </row>
        <row r="155">
          <cell r="A155">
            <v>237</v>
          </cell>
          <cell r="B155" t="str">
            <v>Productos de cuero, piel, plástico y hule adquiridos como materia prima</v>
          </cell>
        </row>
        <row r="156">
          <cell r="A156">
            <v>23701</v>
          </cell>
          <cell r="B156" t="str">
            <v>Productos de cuero, piel, plástico y hule adquiridos como materia prima</v>
          </cell>
        </row>
        <row r="157">
          <cell r="A157">
            <v>238</v>
          </cell>
          <cell r="B157" t="str">
            <v>Mercancías adquiridas para su comercialización</v>
          </cell>
        </row>
        <row r="158">
          <cell r="A158">
            <v>23801</v>
          </cell>
          <cell r="B158" t="str">
            <v>Mercancías para su comercialización en tiendas del sector público</v>
          </cell>
        </row>
        <row r="159">
          <cell r="A159">
            <v>239</v>
          </cell>
          <cell r="B159" t="str">
            <v>Otros productos adquiridos como materia prima</v>
          </cell>
        </row>
        <row r="160">
          <cell r="A160">
            <v>23901</v>
          </cell>
          <cell r="B160" t="str">
            <v>Otros productos adquiridos como materia prima</v>
          </cell>
        </row>
        <row r="161">
          <cell r="A161">
            <v>23902</v>
          </cell>
          <cell r="B161" t="str">
            <v>Petróleo, gas y sus derivados adquiridos como materia prima</v>
          </cell>
        </row>
        <row r="162">
          <cell r="A162">
            <v>2400</v>
          </cell>
          <cell r="B162" t="str">
            <v>MATERIALES Y ARTICULOS DE CONSTRUCCION Y DE REPARACION</v>
          </cell>
        </row>
        <row r="163">
          <cell r="A163">
            <v>241</v>
          </cell>
          <cell r="B163" t="str">
            <v>Productos minerales no metálicos</v>
          </cell>
        </row>
        <row r="164">
          <cell r="A164">
            <v>24101</v>
          </cell>
          <cell r="B164" t="str">
            <v>Productos minerales no metálicos</v>
          </cell>
        </row>
        <row r="165">
          <cell r="A165">
            <v>242</v>
          </cell>
          <cell r="B165" t="str">
            <v>Cemento y productos de concreto</v>
          </cell>
        </row>
        <row r="166">
          <cell r="A166">
            <v>24201</v>
          </cell>
          <cell r="B166" t="str">
            <v>Cemento y productos de concreto</v>
          </cell>
        </row>
        <row r="167">
          <cell r="A167">
            <v>243</v>
          </cell>
          <cell r="B167" t="str">
            <v>Cal, yeso y productos de yeso</v>
          </cell>
        </row>
        <row r="168">
          <cell r="A168">
            <v>24301</v>
          </cell>
          <cell r="B168" t="str">
            <v>Cal, yeso y productos de yeso</v>
          </cell>
        </row>
        <row r="169">
          <cell r="A169">
            <v>244</v>
          </cell>
          <cell r="B169" t="str">
            <v>Madera y productos de madera</v>
          </cell>
        </row>
        <row r="170">
          <cell r="A170">
            <v>24401</v>
          </cell>
          <cell r="B170" t="str">
            <v>Madera y productos de madera</v>
          </cell>
        </row>
        <row r="171">
          <cell r="A171">
            <v>245</v>
          </cell>
          <cell r="B171" t="str">
            <v>Vidrio y productos de vidrio</v>
          </cell>
        </row>
        <row r="172">
          <cell r="A172">
            <v>24501</v>
          </cell>
          <cell r="B172" t="str">
            <v>Vidrio y productos de vidrio</v>
          </cell>
        </row>
        <row r="173">
          <cell r="A173">
            <v>246</v>
          </cell>
          <cell r="B173" t="str">
            <v>Material eléctrico y electrónico</v>
          </cell>
        </row>
        <row r="174">
          <cell r="A174">
            <v>24601</v>
          </cell>
          <cell r="B174" t="str">
            <v>Material eléctrico y electrónico</v>
          </cell>
        </row>
        <row r="175">
          <cell r="A175">
            <v>247</v>
          </cell>
          <cell r="B175" t="str">
            <v>Artículos metálicos para la construcción</v>
          </cell>
        </row>
        <row r="176">
          <cell r="A176">
            <v>24701</v>
          </cell>
          <cell r="B176" t="str">
            <v>Artículos metálicos para la construcción</v>
          </cell>
        </row>
        <row r="177">
          <cell r="A177">
            <v>248</v>
          </cell>
          <cell r="B177" t="str">
            <v>Materiales complementarios</v>
          </cell>
        </row>
        <row r="178">
          <cell r="A178">
            <v>24801</v>
          </cell>
          <cell r="B178" t="str">
            <v>Materiales complementarios</v>
          </cell>
        </row>
        <row r="179">
          <cell r="A179">
            <v>249</v>
          </cell>
          <cell r="B179" t="str">
            <v>Otros materiales y artículos de construcción y reparación</v>
          </cell>
        </row>
        <row r="180">
          <cell r="A180">
            <v>24901</v>
          </cell>
          <cell r="B180" t="str">
            <v>Otros materiales y artículos de construcción y reparación</v>
          </cell>
        </row>
        <row r="181">
          <cell r="A181">
            <v>2500</v>
          </cell>
          <cell r="B181" t="str">
            <v>PRODUCTOS QUIMICOS, FARMACEUTICOS Y DE LABORATORIO</v>
          </cell>
        </row>
        <row r="182">
          <cell r="A182">
            <v>251</v>
          </cell>
          <cell r="B182" t="str">
            <v>Productos químicos básicos</v>
          </cell>
        </row>
        <row r="183">
          <cell r="A183">
            <v>25101</v>
          </cell>
          <cell r="B183" t="str">
            <v>Productos químicos básicos</v>
          </cell>
        </row>
        <row r="184">
          <cell r="A184">
            <v>252</v>
          </cell>
          <cell r="B184" t="str">
            <v>Fertilizantes, pesticidas y otros agroquímicos</v>
          </cell>
        </row>
        <row r="185">
          <cell r="A185">
            <v>25201</v>
          </cell>
          <cell r="B185" t="str">
            <v>Plaguicidas, abonos y fertilizantes</v>
          </cell>
        </row>
        <row r="186">
          <cell r="A186">
            <v>253</v>
          </cell>
          <cell r="B186" t="str">
            <v>Medicinas y productos farmacéuticos</v>
          </cell>
        </row>
        <row r="187">
          <cell r="A187">
            <v>25301</v>
          </cell>
          <cell r="B187" t="str">
            <v>Medicinas y productos farmacéuticos</v>
          </cell>
        </row>
        <row r="188">
          <cell r="A188">
            <v>254</v>
          </cell>
          <cell r="B188" t="str">
            <v>Materiales, accesorios y suministros médicos</v>
          </cell>
        </row>
        <row r="189">
          <cell r="A189">
            <v>25401</v>
          </cell>
          <cell r="B189" t="str">
            <v>Materiales, accesorios y suministros médicos</v>
          </cell>
        </row>
        <row r="190">
          <cell r="A190">
            <v>255</v>
          </cell>
          <cell r="B190" t="str">
            <v>Materiales, accesorios y suministros de laboratorio</v>
          </cell>
        </row>
        <row r="191">
          <cell r="A191">
            <v>25501</v>
          </cell>
          <cell r="B191" t="str">
            <v>Materiales, accesorios y suministros de laboratorio</v>
          </cell>
        </row>
        <row r="192">
          <cell r="A192">
            <v>256</v>
          </cell>
          <cell r="B192" t="str">
            <v>Fibras sintéticas, hules, plásticos y derivados</v>
          </cell>
        </row>
        <row r="193">
          <cell r="A193">
            <v>259</v>
          </cell>
          <cell r="B193" t="str">
            <v>Otros productos químicos</v>
          </cell>
        </row>
        <row r="194">
          <cell r="A194">
            <v>25901</v>
          </cell>
          <cell r="B194" t="str">
            <v>Otros productos químicos</v>
          </cell>
        </row>
        <row r="195">
          <cell r="A195">
            <v>2600</v>
          </cell>
          <cell r="B195" t="str">
            <v>COMBUSTIBLES, LUBRICANTES Y ADITIVOS</v>
          </cell>
        </row>
        <row r="196">
          <cell r="A196">
            <v>261</v>
          </cell>
          <cell r="B196" t="str">
            <v>Combustibles, lubricantes y aditivos</v>
          </cell>
        </row>
        <row r="197">
          <cell r="A197">
            <v>26101</v>
          </cell>
          <cell r="B197" t="str">
            <v>Combustibles, lubricantes y aditivos para vehículos terrestres, aéreos, marítimos, lacustres y fluviales destinados a la ejecución de programas de seguridad pública y nacional</v>
          </cell>
        </row>
        <row r="198">
          <cell r="A198">
            <v>26102</v>
          </cell>
          <cell r="B198" t="str">
            <v>Combustibles, lubricantes y aditivos para vehículos terrestres, aéreos, marítimos, lacustres y fluviales destinados a servicios públicos y la operación de programas públicos</v>
          </cell>
        </row>
        <row r="199">
          <cell r="A199">
            <v>26103</v>
          </cell>
          <cell r="B199" t="str">
            <v>Combustibles, lubricantes y aditivos para vehículos terrestres, aéreos, marítimos, lacustres y fluviales destinados a servicios administrativos</v>
          </cell>
        </row>
        <row r="200">
          <cell r="A200">
            <v>26104</v>
          </cell>
          <cell r="B200" t="str">
            <v>Combustibles, lubricantes y aditivos para vehículos terrestres, aéreos, marítimos, lacustres y fluviales asignados a servidores públicos</v>
          </cell>
        </row>
        <row r="201">
          <cell r="A201">
            <v>26105</v>
          </cell>
          <cell r="B201" t="str">
            <v>Combustibles, lubricantes y aditivos para maquinaria, equipo de producción y servicios administrativos</v>
          </cell>
        </row>
        <row r="202">
          <cell r="A202">
            <v>26106</v>
          </cell>
          <cell r="B202" t="str">
            <v>PIDIREGAS cargos variables</v>
          </cell>
        </row>
        <row r="203">
          <cell r="A203">
            <v>26107</v>
          </cell>
          <cell r="B203" t="str">
            <v>Combustibles nacionales para plantas productivas</v>
          </cell>
        </row>
        <row r="204">
          <cell r="A204">
            <v>26108</v>
          </cell>
          <cell r="B204" t="str">
            <v>Combustibles de importación para plantas productivas</v>
          </cell>
        </row>
        <row r="205">
          <cell r="A205">
            <v>262</v>
          </cell>
          <cell r="B205" t="str">
            <v>Carbón y sus derivados</v>
          </cell>
        </row>
        <row r="206">
          <cell r="A206">
            <v>2700</v>
          </cell>
          <cell r="B206" t="str">
            <v>VESTUARIO, BLANCOS, PRENDAS DE PROTECCION Y ARTICULOS DEPORTIVOS</v>
          </cell>
        </row>
        <row r="207">
          <cell r="A207">
            <v>271</v>
          </cell>
          <cell r="B207" t="str">
            <v>Vestuario y uniformes</v>
          </cell>
        </row>
        <row r="208">
          <cell r="A208">
            <v>27101</v>
          </cell>
          <cell r="B208" t="str">
            <v>Vestuario y uniformes</v>
          </cell>
        </row>
        <row r="209">
          <cell r="A209">
            <v>272</v>
          </cell>
          <cell r="B209" t="str">
            <v>Prendas de seguridad y protección personal</v>
          </cell>
        </row>
        <row r="210">
          <cell r="A210">
            <v>27201</v>
          </cell>
          <cell r="B210" t="str">
            <v>Prendas de protección personal</v>
          </cell>
        </row>
        <row r="211">
          <cell r="A211">
            <v>273</v>
          </cell>
          <cell r="B211" t="str">
            <v>Artículos deportivos</v>
          </cell>
        </row>
        <row r="212">
          <cell r="A212">
            <v>27301</v>
          </cell>
          <cell r="B212" t="str">
            <v>Artículos deportivos</v>
          </cell>
        </row>
        <row r="213">
          <cell r="A213">
            <v>274</v>
          </cell>
          <cell r="B213" t="str">
            <v>Productos textiles</v>
          </cell>
        </row>
        <row r="214">
          <cell r="A214">
            <v>27401</v>
          </cell>
          <cell r="B214" t="str">
            <v>Productos textiles</v>
          </cell>
        </row>
        <row r="215">
          <cell r="A215">
            <v>275</v>
          </cell>
          <cell r="B215" t="str">
            <v>Blancos y otros productos textiles, excepto prendas de vestir</v>
          </cell>
        </row>
        <row r="216">
          <cell r="A216">
            <v>27501</v>
          </cell>
          <cell r="B216" t="str">
            <v>Blancos y otros productos textiles, excepto prendas de vestir</v>
          </cell>
        </row>
        <row r="217">
          <cell r="A217">
            <v>2800</v>
          </cell>
          <cell r="B217" t="str">
            <v>MATERIALES Y SUMINISTROS PARA SEGURIDAD</v>
          </cell>
        </row>
        <row r="218">
          <cell r="A218">
            <v>281</v>
          </cell>
          <cell r="B218" t="str">
            <v>Sustancias y materiales explosivos</v>
          </cell>
        </row>
        <row r="219">
          <cell r="A219">
            <v>28101</v>
          </cell>
          <cell r="B219" t="str">
            <v>Sustancias y materiales explosivos</v>
          </cell>
        </row>
        <row r="220">
          <cell r="A220">
            <v>282</v>
          </cell>
          <cell r="B220" t="str">
            <v>Materiales de seguridad pública</v>
          </cell>
        </row>
        <row r="221">
          <cell r="A221">
            <v>28201</v>
          </cell>
          <cell r="B221" t="str">
            <v>Materiales de seguridad pública</v>
          </cell>
        </row>
        <row r="222">
          <cell r="A222">
            <v>283</v>
          </cell>
          <cell r="B222" t="str">
            <v>Prendas de protección para seguridad pública y nacional</v>
          </cell>
        </row>
        <row r="223">
          <cell r="A223">
            <v>28301</v>
          </cell>
          <cell r="B223" t="str">
            <v>Prendas de protección para seguridad pública y nacional</v>
          </cell>
        </row>
        <row r="224">
          <cell r="A224">
            <v>2900</v>
          </cell>
          <cell r="B224" t="str">
            <v>HERRAMIENTAS, REFACCIONES Y ACCESORIOS MENORES</v>
          </cell>
        </row>
        <row r="225">
          <cell r="A225">
            <v>291</v>
          </cell>
          <cell r="B225" t="str">
            <v>Herramientas menores</v>
          </cell>
        </row>
        <row r="226">
          <cell r="A226">
            <v>29101</v>
          </cell>
          <cell r="B226" t="str">
            <v>Herramientas menores</v>
          </cell>
        </row>
        <row r="227">
          <cell r="A227">
            <v>292</v>
          </cell>
          <cell r="B227" t="str">
            <v>Refacciones y accesorios menores de edificios</v>
          </cell>
        </row>
        <row r="228">
          <cell r="A228">
            <v>29201</v>
          </cell>
          <cell r="B228" t="str">
            <v>Refacciones y accesorios menores de edificios</v>
          </cell>
        </row>
        <row r="229">
          <cell r="A229">
            <v>293</v>
          </cell>
          <cell r="B229" t="str">
            <v>Refacciones y accesorios menores de mobiliario y equipo de administración, educacional y recreativo</v>
          </cell>
        </row>
        <row r="230">
          <cell r="A230">
            <v>29301</v>
          </cell>
          <cell r="B230" t="str">
            <v>Refacciones y accesorios menores de mobiliario y equipo de administración, educacional y recreativo</v>
          </cell>
        </row>
        <row r="231">
          <cell r="A231">
            <v>294</v>
          </cell>
          <cell r="B231" t="str">
            <v>Refacciones y accesorios menores de equipo de cómputo y tecnologías de la información</v>
          </cell>
        </row>
        <row r="232">
          <cell r="A232">
            <v>29401</v>
          </cell>
          <cell r="B232" t="str">
            <v>Refacciones y accesorios para equipo de cómputo</v>
          </cell>
        </row>
        <row r="233">
          <cell r="A233">
            <v>295</v>
          </cell>
          <cell r="B233" t="str">
            <v>Refacciones y accesorios menores de equipo e instrumental médico y de laboratorio</v>
          </cell>
        </row>
        <row r="234">
          <cell r="A234">
            <v>29501</v>
          </cell>
          <cell r="B234" t="str">
            <v>Refacciones y accesorios menores de equipo e instrumental médico y de laboratorio</v>
          </cell>
        </row>
        <row r="235">
          <cell r="A235">
            <v>296</v>
          </cell>
          <cell r="B235" t="str">
            <v>Refacciones y accesorios menores de equipo de transporte</v>
          </cell>
        </row>
        <row r="236">
          <cell r="A236">
            <v>29601</v>
          </cell>
          <cell r="B236" t="str">
            <v>Refacciones y accesorios menores de equipo de transporte</v>
          </cell>
        </row>
        <row r="237">
          <cell r="A237">
            <v>297</v>
          </cell>
          <cell r="B237" t="str">
            <v>Refacciones y accesorios menores de equipo de defensa y seguridad</v>
          </cell>
        </row>
        <row r="238">
          <cell r="A238">
            <v>29701</v>
          </cell>
          <cell r="B238" t="str">
            <v>Refacciones y accesorios menores de equipo de defensa y seguridad</v>
          </cell>
        </row>
        <row r="239">
          <cell r="A239">
            <v>298</v>
          </cell>
          <cell r="B239" t="str">
            <v>Refacciones y accesorios menores de maquinaria y otros equipos</v>
          </cell>
        </row>
        <row r="240">
          <cell r="A240">
            <v>29801</v>
          </cell>
          <cell r="B240" t="str">
            <v>Refacciones y accesorios menores de maquinaria y otros equipos</v>
          </cell>
        </row>
        <row r="241">
          <cell r="A241">
            <v>299</v>
          </cell>
          <cell r="B241" t="str">
            <v>Refacciones y accesorios menores otros bienes muebles</v>
          </cell>
        </row>
        <row r="242">
          <cell r="A242">
            <v>29901</v>
          </cell>
          <cell r="B242" t="str">
            <v>Refacciones y accesorios menores otros bienes muebles</v>
          </cell>
        </row>
        <row r="243">
          <cell r="A243">
            <v>3000</v>
          </cell>
          <cell r="B243" t="str">
            <v>SERVICIOS GENERALES</v>
          </cell>
        </row>
        <row r="244">
          <cell r="A244">
            <v>3100</v>
          </cell>
          <cell r="B244" t="str">
            <v>SERVICIOS BASICOS</v>
          </cell>
        </row>
        <row r="245">
          <cell r="A245">
            <v>311</v>
          </cell>
          <cell r="B245" t="str">
            <v>Energía eléctrica</v>
          </cell>
        </row>
        <row r="246">
          <cell r="A246">
            <v>31101</v>
          </cell>
          <cell r="B246" t="str">
            <v>Servicio de energía eléctrica</v>
          </cell>
        </row>
        <row r="247">
          <cell r="A247">
            <v>312</v>
          </cell>
          <cell r="B247" t="str">
            <v>Gas</v>
          </cell>
        </row>
        <row r="248">
          <cell r="A248">
            <v>31201</v>
          </cell>
          <cell r="B248" t="str">
            <v>Servicio de gas</v>
          </cell>
        </row>
        <row r="249">
          <cell r="A249">
            <v>313</v>
          </cell>
          <cell r="B249" t="str">
            <v>Agua</v>
          </cell>
        </row>
        <row r="250">
          <cell r="A250">
            <v>31301</v>
          </cell>
          <cell r="B250" t="str">
            <v>Servicio de agua</v>
          </cell>
        </row>
        <row r="251">
          <cell r="A251">
            <v>314</v>
          </cell>
          <cell r="B251" t="str">
            <v>Telefonía tradicional</v>
          </cell>
        </row>
        <row r="252">
          <cell r="A252">
            <v>31401</v>
          </cell>
          <cell r="B252" t="str">
            <v>Servicio telefónico convencional</v>
          </cell>
        </row>
        <row r="253">
          <cell r="A253">
            <v>315</v>
          </cell>
          <cell r="B253" t="str">
            <v>Telefonía celular</v>
          </cell>
        </row>
        <row r="254">
          <cell r="A254">
            <v>31501</v>
          </cell>
          <cell r="B254" t="str">
            <v>Servicio de telefonía celular</v>
          </cell>
        </row>
        <row r="255">
          <cell r="A255">
            <v>316</v>
          </cell>
          <cell r="B255" t="str">
            <v>Servicios de telecomunicaciones y satélites</v>
          </cell>
        </row>
        <row r="256">
          <cell r="A256">
            <v>31601</v>
          </cell>
          <cell r="B256" t="str">
            <v>Servicio de radiolocalización</v>
          </cell>
        </row>
        <row r="257">
          <cell r="A257">
            <v>31602</v>
          </cell>
          <cell r="B257" t="str">
            <v>Servicios de telecomunicaciones</v>
          </cell>
        </row>
        <row r="258">
          <cell r="A258">
            <v>31603</v>
          </cell>
          <cell r="B258" t="str">
            <v>Servicios de Internet</v>
          </cell>
        </row>
        <row r="259">
          <cell r="A259">
            <v>317</v>
          </cell>
          <cell r="B259" t="str">
            <v>Servicios de acceso de Internet, redes y procesamiento de información</v>
          </cell>
        </row>
        <row r="260">
          <cell r="A260">
            <v>31701</v>
          </cell>
          <cell r="B260" t="str">
            <v>Servicios de conducción de señales analógicas y digitales</v>
          </cell>
        </row>
        <row r="261">
          <cell r="A261">
            <v>318</v>
          </cell>
          <cell r="B261" t="str">
            <v>Servicios postales y telegráficos</v>
          </cell>
        </row>
        <row r="262">
          <cell r="A262">
            <v>31801</v>
          </cell>
          <cell r="B262" t="str">
            <v>Servicio postal</v>
          </cell>
        </row>
        <row r="263">
          <cell r="A263">
            <v>31802</v>
          </cell>
          <cell r="B263" t="str">
            <v>Servicio telegráfico</v>
          </cell>
        </row>
        <row r="264">
          <cell r="A264">
            <v>319</v>
          </cell>
          <cell r="B264" t="str">
            <v>Servicios integrales y otros servicios</v>
          </cell>
        </row>
        <row r="265">
          <cell r="A265">
            <v>31901</v>
          </cell>
          <cell r="B265" t="str">
            <v>Servicios integrales de telecomunicación</v>
          </cell>
        </row>
        <row r="266">
          <cell r="A266">
            <v>31902</v>
          </cell>
          <cell r="B266" t="str">
            <v>Contratación de otros servicios</v>
          </cell>
        </row>
        <row r="267">
          <cell r="A267">
            <v>31903</v>
          </cell>
          <cell r="B267" t="str">
            <v>Servicios generales para planteles educativos</v>
          </cell>
        </row>
        <row r="268">
          <cell r="A268">
            <v>31904</v>
          </cell>
          <cell r="B268" t="str">
            <v>Servicios integrales de infraestructura de cómputo</v>
          </cell>
        </row>
        <row r="269">
          <cell r="A269">
            <v>3200</v>
          </cell>
          <cell r="B269" t="str">
            <v>SERVICIOS DE ARRENDAMIENTO</v>
          </cell>
        </row>
        <row r="270">
          <cell r="A270">
            <v>321</v>
          </cell>
          <cell r="B270" t="str">
            <v>Arrendamiento de terrenos</v>
          </cell>
        </row>
        <row r="271">
          <cell r="A271">
            <v>32101</v>
          </cell>
          <cell r="B271" t="str">
            <v>Arrendamiento de terrenos</v>
          </cell>
        </row>
        <row r="272">
          <cell r="A272">
            <v>322</v>
          </cell>
          <cell r="B272" t="str">
            <v>Arrendamiento de edificios</v>
          </cell>
        </row>
        <row r="273">
          <cell r="A273">
            <v>32201</v>
          </cell>
          <cell r="B273" t="str">
            <v>Arrendamiento de edificios y locales</v>
          </cell>
        </row>
        <row r="274">
          <cell r="A274">
            <v>323</v>
          </cell>
          <cell r="B274" t="str">
            <v>Arrendamiento de mobiliario y equipo de administración, educacional y recreativo</v>
          </cell>
        </row>
        <row r="275">
          <cell r="A275">
            <v>32301</v>
          </cell>
          <cell r="B275" t="str">
            <v>Arrendamiento de equipo y bienes informáticos</v>
          </cell>
        </row>
        <row r="276">
          <cell r="A276">
            <v>32302</v>
          </cell>
          <cell r="B276" t="str">
            <v>Arrendamiento de mobiliario</v>
          </cell>
        </row>
        <row r="277">
          <cell r="A277">
            <v>324</v>
          </cell>
          <cell r="B277" t="str">
            <v>Arrendamiento de equipo e instrumental médico y de laboratorio</v>
          </cell>
        </row>
        <row r="278">
          <cell r="A278">
            <v>32401</v>
          </cell>
          <cell r="B278" t="str">
            <v>Arrendamiento de equipo e instrumental médico y de laboratorio</v>
          </cell>
        </row>
        <row r="279">
          <cell r="A279">
            <v>325</v>
          </cell>
          <cell r="B279" t="str">
            <v>Arrendamiento de equipo de transporte</v>
          </cell>
        </row>
        <row r="280">
          <cell r="A280">
            <v>32501</v>
          </cell>
          <cell r="B280" t="str">
            <v>Arrendamiento de vehículos terrestres, aéreos, marítimos, lacustres y fluviales para la ejecución de programas de seguridad pública y nacional</v>
          </cell>
        </row>
        <row r="281">
          <cell r="A281">
            <v>32502</v>
          </cell>
          <cell r="B281" t="str">
            <v>Arrendamiento de vehículos terrestres, aéreos, marítimos, lacustres y fluviales para servicios públicos y la operación de programas públicos</v>
          </cell>
        </row>
        <row r="282">
          <cell r="A282">
            <v>32503</v>
          </cell>
          <cell r="B282" t="str">
            <v>Arrendamiento de vehículos terrestres, aéreos, marítimos, lacustres y fluviales para servicios administrativos</v>
          </cell>
        </row>
        <row r="283">
          <cell r="A283">
            <v>32504</v>
          </cell>
          <cell r="B283" t="str">
            <v>Arrendamiento de vehículos terrestres, aéreos, marítimos, lacustres y fluviales para desastres naturales</v>
          </cell>
        </row>
        <row r="284">
          <cell r="A284">
            <v>32505</v>
          </cell>
          <cell r="B284" t="str">
            <v>Arrendamiento de vehículos terrestres, aéreos, marítimos, lacustres y fluviales para servidores públicos</v>
          </cell>
        </row>
        <row r="285">
          <cell r="A285">
            <v>326</v>
          </cell>
          <cell r="B285" t="str">
            <v>Arrendamiento de maquinaria, otros equipos y herramientas</v>
          </cell>
        </row>
        <row r="286">
          <cell r="A286">
            <v>32601</v>
          </cell>
          <cell r="B286" t="str">
            <v>Arrendamiento de maquinaria y equipo</v>
          </cell>
        </row>
        <row r="287">
          <cell r="A287">
            <v>327</v>
          </cell>
          <cell r="B287" t="str">
            <v>Arrendamiento de activos intangibles</v>
          </cell>
        </row>
        <row r="288">
          <cell r="A288">
            <v>32701</v>
          </cell>
          <cell r="B288" t="str">
            <v>Patentes, regalías y otros</v>
          </cell>
        </row>
        <row r="289">
          <cell r="A289">
            <v>328</v>
          </cell>
          <cell r="B289" t="str">
            <v>Arrendamiento financiero</v>
          </cell>
        </row>
        <row r="290">
          <cell r="A290">
            <v>329</v>
          </cell>
          <cell r="B290" t="str">
            <v>Otros arrendamientos</v>
          </cell>
        </row>
        <row r="291">
          <cell r="A291">
            <v>32901</v>
          </cell>
          <cell r="B291" t="str">
            <v>Arrendamiento de sustancias y productos químicos</v>
          </cell>
        </row>
        <row r="292">
          <cell r="A292">
            <v>32902</v>
          </cell>
          <cell r="B292" t="str">
            <v>PIDIREGAS cargos fijos</v>
          </cell>
        </row>
        <row r="293">
          <cell r="A293">
            <v>32903</v>
          </cell>
          <cell r="B293" t="str">
            <v>Otros Arrendamientos</v>
          </cell>
        </row>
        <row r="294">
          <cell r="A294">
            <v>3300</v>
          </cell>
          <cell r="B294" t="str">
            <v>SERVICIOS PROFESIONALES, CIENTIFICOS, TECNICOS Y OTROS SERVICIOS</v>
          </cell>
        </row>
        <row r="295">
          <cell r="A295">
            <v>331</v>
          </cell>
          <cell r="B295" t="str">
            <v>Servicios legales, de contabilidad, auditoría y relacionados</v>
          </cell>
        </row>
        <row r="296">
          <cell r="A296">
            <v>33101</v>
          </cell>
          <cell r="B296" t="str">
            <v>Asesorías asociadas a convenios, tratados o acuerdos</v>
          </cell>
        </row>
        <row r="297">
          <cell r="A297">
            <v>33102</v>
          </cell>
          <cell r="B297" t="str">
            <v>Asesorías por controversias en el marco de los tratados internacionales</v>
          </cell>
        </row>
        <row r="298">
          <cell r="A298">
            <v>33103</v>
          </cell>
          <cell r="B298" t="str">
            <v>Consultorías para programas o proyectos financiados por organismos internacionales</v>
          </cell>
        </row>
        <row r="299">
          <cell r="A299">
            <v>33104</v>
          </cell>
          <cell r="B299" t="str">
            <v>Otras asesorías para la operación de programas</v>
          </cell>
        </row>
        <row r="300">
          <cell r="A300">
            <v>33105</v>
          </cell>
          <cell r="B300" t="str">
            <v>Servicios relacionados con procedimientos jurisdiccionales</v>
          </cell>
        </row>
        <row r="301">
          <cell r="A301">
            <v>332</v>
          </cell>
          <cell r="B301" t="str">
            <v>Servicios de diseño, arquitectura, ingeniería y actividades relacionadas</v>
          </cell>
        </row>
        <row r="302">
          <cell r="A302">
            <v>333</v>
          </cell>
          <cell r="B302" t="str">
            <v>Servicios de consultoría administrativa, procesos, técnica y en tecnologías de la información</v>
          </cell>
        </row>
        <row r="303">
          <cell r="A303">
            <v>33301</v>
          </cell>
          <cell r="B303" t="str">
            <v>Servicios de informática</v>
          </cell>
        </row>
        <row r="304">
          <cell r="A304">
            <v>33302</v>
          </cell>
          <cell r="B304" t="str">
            <v>Servicios estadísticos y geográficos</v>
          </cell>
        </row>
        <row r="305">
          <cell r="A305">
            <v>33303</v>
          </cell>
          <cell r="B305" t="str">
            <v>Servicios relacionados con certificación de procesos</v>
          </cell>
        </row>
        <row r="306">
          <cell r="A306">
            <v>33304</v>
          </cell>
          <cell r="B306" t="str">
            <v>Servicios de mantenimiento de aplicaciones informáticas</v>
          </cell>
        </row>
        <row r="307">
          <cell r="A307">
            <v>334</v>
          </cell>
          <cell r="B307" t="str">
            <v>Servicios de capacitación</v>
          </cell>
        </row>
        <row r="308">
          <cell r="A308">
            <v>33401</v>
          </cell>
          <cell r="B308" t="str">
            <v>Servicios para capacitación a servidores públicos</v>
          </cell>
        </row>
        <row r="309">
          <cell r="A309">
            <v>335</v>
          </cell>
          <cell r="B309" t="str">
            <v>Servicios de investigación científica y desarrollo</v>
          </cell>
        </row>
        <row r="310">
          <cell r="A310">
            <v>33501</v>
          </cell>
          <cell r="B310" t="str">
            <v>Estudios e investigaciones</v>
          </cell>
        </row>
        <row r="311">
          <cell r="A311">
            <v>336</v>
          </cell>
          <cell r="B311" t="str">
            <v>Servicios de apoyo administrativo, traducción, fotocopiado e impresión</v>
          </cell>
        </row>
        <row r="312">
          <cell r="A312">
            <v>33601</v>
          </cell>
          <cell r="B312" t="str">
            <v>Servicios relacionados con traducciones</v>
          </cell>
        </row>
        <row r="313">
          <cell r="A313">
            <v>33602</v>
          </cell>
          <cell r="B313" t="str">
            <v>Otros servicios comerciales</v>
          </cell>
        </row>
        <row r="314">
          <cell r="A314">
            <v>33603</v>
          </cell>
          <cell r="B314" t="str">
            <v>Impresiones de documentos oficiales para la prestación de servicios públicos, identificación, formatos administrativos y fiscales, formas valoradas, certificados y títulos</v>
          </cell>
        </row>
        <row r="315">
          <cell r="A315">
            <v>33604</v>
          </cell>
          <cell r="B315" t="str">
            <v>Impresión y elaboración de material informativo derivado de la operación y administración de las dependencias y entidades</v>
          </cell>
        </row>
        <row r="316">
          <cell r="A316">
            <v>33605</v>
          </cell>
          <cell r="B316" t="str">
            <v>Información en medios masivos derivada de la operación y administración de las dependencias y entidades</v>
          </cell>
        </row>
        <row r="317">
          <cell r="A317">
            <v>337</v>
          </cell>
          <cell r="B317" t="str">
            <v>Servicios de protección y seguridad</v>
          </cell>
        </row>
        <row r="318">
          <cell r="A318">
            <v>33701</v>
          </cell>
          <cell r="B318" t="str">
            <v>Gastos de seguridad pública y nacional</v>
          </cell>
        </row>
        <row r="319">
          <cell r="A319">
            <v>33702</v>
          </cell>
          <cell r="B319" t="str">
            <v>Gastos en actividades de seguridad y logística del Estado Mayor Presidencial</v>
          </cell>
        </row>
        <row r="320">
          <cell r="A320">
            <v>338</v>
          </cell>
          <cell r="B320" t="str">
            <v>Servicios de vigilancia</v>
          </cell>
        </row>
        <row r="321">
          <cell r="A321">
            <v>33801</v>
          </cell>
          <cell r="B321" t="str">
            <v>Servicios de vigilancia</v>
          </cell>
        </row>
        <row r="322">
          <cell r="A322">
            <v>339</v>
          </cell>
          <cell r="B322" t="str">
            <v>Servicios profesionales, científicos y técnicos integrales</v>
          </cell>
        </row>
        <row r="323">
          <cell r="A323">
            <v>33901</v>
          </cell>
          <cell r="B323" t="str">
            <v>Subcontratación de servicios con terceros</v>
          </cell>
        </row>
        <row r="324">
          <cell r="A324">
            <v>33902</v>
          </cell>
          <cell r="B324" t="str">
            <v>Proyectos para prestación de servicios</v>
          </cell>
        </row>
        <row r="325">
          <cell r="A325">
            <v>33903</v>
          </cell>
          <cell r="B325" t="str">
            <v>Servicios integrales</v>
          </cell>
        </row>
        <row r="326">
          <cell r="A326">
            <v>3400</v>
          </cell>
          <cell r="B326" t="str">
            <v>SERVICIOS FINANCIEROS, BANCARIOS Y COMERCIALES</v>
          </cell>
        </row>
        <row r="327">
          <cell r="A327">
            <v>341</v>
          </cell>
          <cell r="B327" t="str">
            <v>Servicios financieros y bancarios</v>
          </cell>
        </row>
        <row r="328">
          <cell r="A328">
            <v>34101</v>
          </cell>
          <cell r="B328" t="str">
            <v>Servicios bancarios y financieros</v>
          </cell>
        </row>
        <row r="329">
          <cell r="A329">
            <v>342</v>
          </cell>
          <cell r="B329" t="str">
            <v>Servicios de cobranza, investigación crediticia y similar</v>
          </cell>
        </row>
        <row r="330">
          <cell r="A330">
            <v>343</v>
          </cell>
          <cell r="B330" t="str">
            <v>Servicios de recaudación, traslado y custodia de valores</v>
          </cell>
        </row>
        <row r="331">
          <cell r="A331">
            <v>34301</v>
          </cell>
          <cell r="B331" t="str">
            <v>Gastos inherentes a la recaudación</v>
          </cell>
        </row>
        <row r="332">
          <cell r="A332">
            <v>344</v>
          </cell>
          <cell r="B332" t="str">
            <v>Seguros de responsabilidad patrimonial y fianzas</v>
          </cell>
        </row>
        <row r="333">
          <cell r="A333">
            <v>34401</v>
          </cell>
          <cell r="B333" t="str">
            <v>Seguro de responsabilidad patrimonial del Estado</v>
          </cell>
        </row>
        <row r="334">
          <cell r="A334">
            <v>345</v>
          </cell>
          <cell r="B334" t="str">
            <v>Seguro de bienes patrimoniales</v>
          </cell>
        </row>
        <row r="335">
          <cell r="A335">
            <v>34501</v>
          </cell>
          <cell r="B335" t="str">
            <v>Seguros de bienes patrimoniales</v>
          </cell>
        </row>
        <row r="336">
          <cell r="A336">
            <v>346</v>
          </cell>
          <cell r="B336" t="str">
            <v>Almacenaje, envase y embalaje</v>
          </cell>
        </row>
        <row r="337">
          <cell r="A337">
            <v>34601</v>
          </cell>
          <cell r="B337" t="str">
            <v>Almacenaje, embalaje y envase</v>
          </cell>
        </row>
        <row r="338">
          <cell r="A338">
            <v>347</v>
          </cell>
          <cell r="B338" t="str">
            <v>Fletes y maniobras</v>
          </cell>
        </row>
        <row r="339">
          <cell r="A339">
            <v>34701</v>
          </cell>
          <cell r="B339" t="str">
            <v>Fletes y maniobras</v>
          </cell>
        </row>
        <row r="340">
          <cell r="A340">
            <v>348</v>
          </cell>
          <cell r="B340" t="str">
            <v>Comisiones por ventas</v>
          </cell>
        </row>
        <row r="341">
          <cell r="A341">
            <v>34801</v>
          </cell>
          <cell r="B341" t="str">
            <v>Comisiones por ventas</v>
          </cell>
        </row>
        <row r="342">
          <cell r="A342">
            <v>349</v>
          </cell>
          <cell r="B342" t="str">
            <v>Servicios financieros, bancarios y comerciales integrales</v>
          </cell>
        </row>
        <row r="343">
          <cell r="A343">
            <v>3500</v>
          </cell>
          <cell r="B343" t="str">
            <v>SERVICIOS DE INSTALACION, REPARACION, MANTENIMIENTO Y CONSERVACION</v>
          </cell>
        </row>
        <row r="344">
          <cell r="A344">
            <v>351</v>
          </cell>
          <cell r="B344" t="str">
            <v>Conservación y mantenimiento menor de inmuebles</v>
          </cell>
        </row>
        <row r="345">
          <cell r="A345">
            <v>35101</v>
          </cell>
          <cell r="B345" t="str">
            <v>Mantenimiento y conservación de inmuebles para la prestación de servicios administrativos</v>
          </cell>
        </row>
        <row r="346">
          <cell r="A346">
            <v>35102</v>
          </cell>
          <cell r="B346" t="str">
            <v>Mantenimiento y conservación de inmuebles para la prestación de servicios públicos</v>
          </cell>
        </row>
        <row r="347">
          <cell r="A347">
            <v>352</v>
          </cell>
          <cell r="B347" t="str">
            <v>Instalación, reparación y mantenimiento de mobiliario y equipo de administración, educacional y recreativo</v>
          </cell>
        </row>
        <row r="348">
          <cell r="A348">
            <v>35201</v>
          </cell>
          <cell r="B348" t="str">
            <v>Mantenimiento y conservación de mobiliario y equipo de administración</v>
          </cell>
        </row>
        <row r="349">
          <cell r="A349">
            <v>353</v>
          </cell>
          <cell r="B349" t="str">
            <v>Instalación, reparación y mantenimiento de equipo de cómputo y tecnología de la información</v>
          </cell>
        </row>
        <row r="350">
          <cell r="A350">
            <v>35301</v>
          </cell>
          <cell r="B350" t="str">
            <v>Mantenimiento y conservación de bienes informáticos</v>
          </cell>
        </row>
        <row r="351">
          <cell r="A351">
            <v>354</v>
          </cell>
          <cell r="B351" t="str">
            <v>Instalación, reparación y mantenimiento de equipo e instrumental médico y de laboratorio</v>
          </cell>
        </row>
        <row r="352">
          <cell r="A352">
            <v>35401</v>
          </cell>
          <cell r="B352" t="str">
            <v>Instalación, reparación y mantenimiento de equipo e instrumental médico y de laboratorio</v>
          </cell>
        </row>
        <row r="353">
          <cell r="A353">
            <v>355</v>
          </cell>
          <cell r="B353" t="str">
            <v>Reparación y mantenimiento de equipo de transporte</v>
          </cell>
        </row>
        <row r="354">
          <cell r="A354">
            <v>35501</v>
          </cell>
          <cell r="B354" t="str">
            <v>Mantenimiento y conservación de vehículos terrestres, aéreos, marítimos, lacustres y fluviales</v>
          </cell>
        </row>
        <row r="355">
          <cell r="A355">
            <v>356</v>
          </cell>
          <cell r="B355" t="str">
            <v>Reparación y mantenimiento de equipo de defensa y seguridad</v>
          </cell>
        </row>
        <row r="356">
          <cell r="A356">
            <v>35601</v>
          </cell>
          <cell r="B356" t="str">
            <v>Reparación y mantenimiento de equipo de defensa y seguridad</v>
          </cell>
        </row>
        <row r="357">
          <cell r="A357">
            <v>357</v>
          </cell>
          <cell r="B357" t="str">
            <v>Instalación, reparación y mantenimiento de maquinaria, otros equipos y herramienta</v>
          </cell>
        </row>
        <row r="358">
          <cell r="A358">
            <v>35701</v>
          </cell>
          <cell r="B358" t="str">
            <v>Mantenimiento y conservación de maquinaria y equipo</v>
          </cell>
        </row>
        <row r="359">
          <cell r="A359">
            <v>35702</v>
          </cell>
          <cell r="B359" t="str">
            <v>Mantenimiento y conservación de plantas e instalaciones productivas</v>
          </cell>
        </row>
        <row r="360">
          <cell r="A360">
            <v>358</v>
          </cell>
          <cell r="B360" t="str">
            <v>Servicios de limpieza y manejo de desechos</v>
          </cell>
        </row>
        <row r="361">
          <cell r="A361">
            <v>35801</v>
          </cell>
          <cell r="B361" t="str">
            <v>Servicios de lavandería, limpieza e higiene</v>
          </cell>
        </row>
        <row r="362">
          <cell r="A362">
            <v>359</v>
          </cell>
          <cell r="B362" t="str">
            <v>Servicios de jardinería y fumigación</v>
          </cell>
        </row>
        <row r="363">
          <cell r="A363">
            <v>35901</v>
          </cell>
          <cell r="B363" t="str">
            <v>Servicios de jardinería y fumigación</v>
          </cell>
        </row>
        <row r="364">
          <cell r="A364">
            <v>3600</v>
          </cell>
          <cell r="B364" t="str">
            <v>SERVICIOS DE COMUNICACION SOCIAL Y PUBLICIDAD</v>
          </cell>
        </row>
        <row r="365">
          <cell r="A365">
            <v>361</v>
          </cell>
          <cell r="B365" t="str">
            <v>Difusión por radio, televisión y otros medios de mensajes sobre programas y actividades gubernamentales</v>
          </cell>
        </row>
        <row r="366">
          <cell r="A366">
            <v>36101</v>
          </cell>
          <cell r="B366" t="str">
            <v>Difusión de mensajes sobre programas y actividades gubernamentales</v>
          </cell>
        </row>
        <row r="367">
          <cell r="A367">
            <v>362</v>
          </cell>
          <cell r="B367" t="str">
            <v>Difusión por radio, televisión y otros medios de mensajes comerciales para promover la venta de bienes o servicios</v>
          </cell>
        </row>
        <row r="368">
          <cell r="A368">
            <v>36201</v>
          </cell>
          <cell r="B368" t="str">
            <v>Difusión de mensajes comerciales para promover la venta de productos o servicios</v>
          </cell>
        </row>
        <row r="369">
          <cell r="A369">
            <v>363</v>
          </cell>
          <cell r="B369" t="str">
            <v>Servicios de creatividad, preproducción y producción de publicidad, excepto Internet</v>
          </cell>
        </row>
        <row r="370">
          <cell r="A370">
            <v>364</v>
          </cell>
          <cell r="B370" t="str">
            <v>Servicios de revelado de fotografías</v>
          </cell>
        </row>
        <row r="371">
          <cell r="A371">
            <v>365</v>
          </cell>
          <cell r="B371" t="str">
            <v>Servicios de la industria fílmica, del sonido y del video</v>
          </cell>
        </row>
        <row r="372">
          <cell r="A372">
            <v>366</v>
          </cell>
          <cell r="B372" t="str">
            <v>Servicio de creación y difusión de contenido exclusivamente a través de Internet</v>
          </cell>
        </row>
        <row r="373">
          <cell r="A373">
            <v>369</v>
          </cell>
          <cell r="B373" t="str">
            <v>Otros servicios de información</v>
          </cell>
        </row>
        <row r="374">
          <cell r="A374">
            <v>36901</v>
          </cell>
          <cell r="B374" t="str">
            <v>Servicios relacionados con monitoreo de información en medios masivos</v>
          </cell>
        </row>
        <row r="375">
          <cell r="A375">
            <v>3700</v>
          </cell>
          <cell r="B375" t="str">
            <v>SERVICIOS DE TRASLADO Y VIATICOS</v>
          </cell>
        </row>
        <row r="376">
          <cell r="A376">
            <v>371</v>
          </cell>
          <cell r="B376" t="str">
            <v>Pasajes aéreos</v>
          </cell>
        </row>
        <row r="377">
          <cell r="A377">
            <v>37101</v>
          </cell>
          <cell r="B377" t="str">
            <v>Pasajes aéreos nacionales para labores en campo y de supervisión</v>
          </cell>
        </row>
        <row r="378">
          <cell r="A378">
            <v>37102</v>
          </cell>
          <cell r="B378" t="str">
            <v>Pasajes aéreos nacionales asociados a los programas de seguridad pública y nacional</v>
          </cell>
        </row>
        <row r="379">
          <cell r="A379">
            <v>37103</v>
          </cell>
          <cell r="B379" t="str">
            <v>Pasajes aéreos nacionales asociados a desastres naturales</v>
          </cell>
        </row>
        <row r="380">
          <cell r="A380">
            <v>37104</v>
          </cell>
          <cell r="B380" t="str">
            <v>Pasajes aéreos nacionales para servidores públicos de mando en el desempeño de comisiones y funciones oficiales</v>
          </cell>
        </row>
        <row r="381">
          <cell r="A381">
            <v>37105</v>
          </cell>
          <cell r="B381" t="str">
            <v>Pasajes aéreos internacionales asociados a los programas de seguridad pública y nacional</v>
          </cell>
        </row>
        <row r="382">
          <cell r="A382">
            <v>37106</v>
          </cell>
          <cell r="B382" t="str">
            <v>Pasajes aéreos internacionales para servidores públicos en el desempeño de comisiones y funciones oficiales</v>
          </cell>
        </row>
        <row r="383">
          <cell r="A383">
            <v>372</v>
          </cell>
          <cell r="B383" t="str">
            <v>Pasajes terrestres</v>
          </cell>
        </row>
        <row r="384">
          <cell r="A384">
            <v>37201</v>
          </cell>
          <cell r="B384" t="str">
            <v>Pasajes terrestres nacionales para labores en campo y de supervisión</v>
          </cell>
        </row>
        <row r="385">
          <cell r="A385">
            <v>37202</v>
          </cell>
          <cell r="B385" t="str">
            <v>Pasajes terrestres nacionales asociados a los programas de seguridad pública y nacional</v>
          </cell>
        </row>
        <row r="386">
          <cell r="A386">
            <v>37203</v>
          </cell>
          <cell r="B386" t="str">
            <v>Pasajes terrestres nacionales asociados a desastres naturales</v>
          </cell>
        </row>
        <row r="387">
          <cell r="A387">
            <v>37204</v>
          </cell>
          <cell r="B387" t="str">
            <v>Pasajes terrestres nacionales para servidores públicos de mando en el desempeño de comisiones y funciones oficiales</v>
          </cell>
        </row>
        <row r="388">
          <cell r="A388">
            <v>37205</v>
          </cell>
          <cell r="B388" t="str">
            <v>Pasajes terrestres internacionales asociados a los programas de seguridad pública y nacional</v>
          </cell>
        </row>
        <row r="389">
          <cell r="A389">
            <v>37206</v>
          </cell>
          <cell r="B389" t="str">
            <v>Pasajes terrestres internacionales para servidores públicos en el desempeño de comisiones y funciones oficiales</v>
          </cell>
        </row>
        <row r="390">
          <cell r="A390">
            <v>373</v>
          </cell>
          <cell r="B390" t="str">
            <v>Pasajes marítimos, lacustres y fluviales</v>
          </cell>
        </row>
        <row r="391">
          <cell r="A391">
            <v>374</v>
          </cell>
          <cell r="B391" t="str">
            <v>Autotransporte</v>
          </cell>
        </row>
        <row r="392">
          <cell r="A392">
            <v>375</v>
          </cell>
          <cell r="B392" t="str">
            <v>Viáticos en el país</v>
          </cell>
        </row>
        <row r="393">
          <cell r="A393">
            <v>37501</v>
          </cell>
          <cell r="B393" t="str">
            <v>Viáticos nacionales para labores en campo y de supervisión</v>
          </cell>
        </row>
        <row r="394">
          <cell r="A394">
            <v>37502</v>
          </cell>
          <cell r="B394" t="str">
            <v>Viáticos nacionales asociados a los programas de seguridad pública y nacional</v>
          </cell>
        </row>
        <row r="395">
          <cell r="A395">
            <v>37503</v>
          </cell>
          <cell r="B395" t="str">
            <v>Viáticos nacionales asociados a desastres naturales</v>
          </cell>
        </row>
        <row r="396">
          <cell r="A396">
            <v>37504</v>
          </cell>
          <cell r="B396" t="str">
            <v>Viáticos nacionales para servidores públicos en el desempeño de funciones oficiales</v>
          </cell>
        </row>
        <row r="397">
          <cell r="A397">
            <v>376</v>
          </cell>
          <cell r="B397" t="str">
            <v>Viáticos en el extranjero</v>
          </cell>
        </row>
        <row r="398">
          <cell r="A398">
            <v>37601</v>
          </cell>
          <cell r="B398" t="str">
            <v>Viáticos en el extranjero asociados a los programas de seguridad pública y nacional</v>
          </cell>
        </row>
        <row r="399">
          <cell r="A399">
            <v>37602</v>
          </cell>
          <cell r="B399" t="str">
            <v>Viáticos en el extranjero para servidores públicos en el desempeño de comisiones y funciones oficiales</v>
          </cell>
        </row>
        <row r="400">
          <cell r="A400">
            <v>377</v>
          </cell>
          <cell r="B400" t="str">
            <v>Gastos de instalación y traslado de menaje</v>
          </cell>
        </row>
        <row r="401">
          <cell r="A401">
            <v>37701</v>
          </cell>
          <cell r="B401" t="str">
            <v>Instalación del personal federal</v>
          </cell>
        </row>
        <row r="402">
          <cell r="A402">
            <v>378</v>
          </cell>
          <cell r="B402" t="str">
            <v>Servicios integrales de traslado y viáticos</v>
          </cell>
        </row>
        <row r="403">
          <cell r="A403">
            <v>37801</v>
          </cell>
          <cell r="B403" t="str">
            <v>Servicios integrales nacionales para servidores públicos en el desempeño de comisiones y funciones oficiales</v>
          </cell>
        </row>
        <row r="404">
          <cell r="A404">
            <v>37802</v>
          </cell>
          <cell r="B404" t="str">
            <v>Servicios integrales en el extranjero para servidores públicos en el desempeño de comisiones y funciones oficiales</v>
          </cell>
        </row>
        <row r="405">
          <cell r="A405">
            <v>379</v>
          </cell>
          <cell r="B405" t="str">
            <v>Otros servicios de traslado y hospedaje</v>
          </cell>
        </row>
        <row r="406">
          <cell r="A406">
            <v>37901</v>
          </cell>
          <cell r="B406" t="str">
            <v>Gastos para operativos y trabajos de campo en áreas rurales</v>
          </cell>
        </row>
        <row r="407">
          <cell r="A407">
            <v>3800</v>
          </cell>
          <cell r="B407" t="str">
            <v>SERVICIOS OFICIALES</v>
          </cell>
        </row>
        <row r="408">
          <cell r="A408">
            <v>381</v>
          </cell>
          <cell r="B408" t="str">
            <v>Gastos de ceremonial</v>
          </cell>
        </row>
        <row r="409">
          <cell r="A409">
            <v>38101</v>
          </cell>
          <cell r="B409" t="str">
            <v>Gastos de ceremonial del titular del Ejecutivo Federal</v>
          </cell>
        </row>
        <row r="410">
          <cell r="A410">
            <v>38102</v>
          </cell>
          <cell r="B410" t="str">
            <v xml:space="preserve"> Gastos de ceremonial de los titulares de las dependencias y entidades</v>
          </cell>
        </row>
        <row r="411">
          <cell r="A411">
            <v>38103</v>
          </cell>
          <cell r="B411" t="str">
            <v xml:space="preserve"> Gastos inherentes a la investidura presidencial</v>
          </cell>
        </row>
        <row r="412">
          <cell r="A412">
            <v>382</v>
          </cell>
          <cell r="B412" t="str">
            <v>Gastos de orden social y cultural</v>
          </cell>
        </row>
        <row r="413">
          <cell r="A413">
            <v>38201</v>
          </cell>
          <cell r="B413" t="str">
            <v>Gastos de orden social</v>
          </cell>
        </row>
        <row r="414">
          <cell r="A414">
            <v>383</v>
          </cell>
          <cell r="B414" t="str">
            <v>Congresos y convenciones</v>
          </cell>
        </row>
        <row r="415">
          <cell r="A415">
            <v>38301</v>
          </cell>
          <cell r="B415" t="str">
            <v xml:space="preserve"> Congresos y convenciones</v>
          </cell>
        </row>
        <row r="416">
          <cell r="A416">
            <v>384</v>
          </cell>
          <cell r="B416" t="str">
            <v>Exposiciones</v>
          </cell>
        </row>
        <row r="417">
          <cell r="A417">
            <v>38401</v>
          </cell>
          <cell r="B417" t="str">
            <v>Exposiciones</v>
          </cell>
        </row>
        <row r="418">
          <cell r="A418">
            <v>385</v>
          </cell>
          <cell r="B418" t="str">
            <v>Gastos de representación</v>
          </cell>
        </row>
        <row r="419">
          <cell r="A419">
            <v>38501</v>
          </cell>
          <cell r="B419" t="str">
            <v>Gastos para alimentación de servidores públicos de mando</v>
          </cell>
        </row>
        <row r="420">
          <cell r="A420">
            <v>3900</v>
          </cell>
          <cell r="B420" t="str">
            <v>OTROS SERVICIOS GENERALES</v>
          </cell>
        </row>
        <row r="421">
          <cell r="A421">
            <v>391</v>
          </cell>
          <cell r="B421" t="str">
            <v>Servicios funerarios y de cementerios</v>
          </cell>
        </row>
        <row r="422">
          <cell r="A422">
            <v>39101</v>
          </cell>
          <cell r="B422" t="str">
            <v>Funerales y pagas de defunción</v>
          </cell>
        </row>
        <row r="423">
          <cell r="A423">
            <v>392</v>
          </cell>
          <cell r="B423" t="str">
            <v>Impuestos y derechos</v>
          </cell>
        </row>
        <row r="424">
          <cell r="A424">
            <v>39201</v>
          </cell>
          <cell r="B424" t="str">
            <v>Impuestos y derechos de exportación</v>
          </cell>
        </row>
        <row r="425">
          <cell r="A425">
            <v>39202</v>
          </cell>
          <cell r="B425" t="str">
            <v>Otros impuestos y derechos</v>
          </cell>
        </row>
        <row r="426">
          <cell r="A426">
            <v>393</v>
          </cell>
          <cell r="B426" t="str">
            <v>Impuestos y derechos de importación</v>
          </cell>
        </row>
        <row r="427">
          <cell r="A427">
            <v>39301</v>
          </cell>
          <cell r="B427" t="str">
            <v>Impuestos y derechos de importación</v>
          </cell>
        </row>
        <row r="428">
          <cell r="A428">
            <v>394</v>
          </cell>
          <cell r="B428" t="str">
            <v>Sentencias y resoluciones por autoridad competente</v>
          </cell>
        </row>
        <row r="429">
          <cell r="A429">
            <v>39401</v>
          </cell>
          <cell r="B429" t="str">
            <v>Erogaciones por resoluciones por autoridad competente</v>
          </cell>
        </row>
        <row r="430">
          <cell r="A430">
            <v>39402</v>
          </cell>
          <cell r="B430" t="str">
            <v>Indemnizaciones por expropiación de predios</v>
          </cell>
        </row>
        <row r="431">
          <cell r="A431">
            <v>395</v>
          </cell>
          <cell r="B431" t="str">
            <v>Penas, multas, accesorios y actualizaciones</v>
          </cell>
        </row>
        <row r="432">
          <cell r="A432">
            <v>39501</v>
          </cell>
          <cell r="B432" t="str">
            <v>Penas, multas, accesorios y actualizaciones</v>
          </cell>
        </row>
        <row r="433">
          <cell r="A433">
            <v>396</v>
          </cell>
          <cell r="B433" t="str">
            <v>Otros gastos por responsabilidades</v>
          </cell>
        </row>
        <row r="434">
          <cell r="A434">
            <v>39601</v>
          </cell>
          <cell r="B434" t="str">
            <v>Pérdidas del erario federal</v>
          </cell>
        </row>
        <row r="435">
          <cell r="A435">
            <v>39602</v>
          </cell>
          <cell r="B435" t="str">
            <v>Otros gastos por responsabilidades</v>
          </cell>
        </row>
        <row r="436">
          <cell r="A436">
            <v>397</v>
          </cell>
          <cell r="B436" t="str">
            <v>Utilidades</v>
          </cell>
        </row>
        <row r="437">
          <cell r="A437">
            <v>39701</v>
          </cell>
          <cell r="B437" t="str">
            <v>Erogaciones por pago de utilidades</v>
          </cell>
        </row>
        <row r="438">
          <cell r="A438">
            <v>398</v>
          </cell>
          <cell r="B438" t="str">
            <v>Impuesto sobre nóminas y otros que se deriven de una relación laboral</v>
          </cell>
        </row>
        <row r="439">
          <cell r="A439">
            <v>39801</v>
          </cell>
          <cell r="B439" t="str">
            <v>Impuesto sobre nóminas</v>
          </cell>
        </row>
        <row r="440">
          <cell r="A440">
            <v>399</v>
          </cell>
          <cell r="B440" t="str">
            <v>Otros servicios generales</v>
          </cell>
        </row>
        <row r="441">
          <cell r="A441">
            <v>39901</v>
          </cell>
          <cell r="B441" t="str">
            <v>Gastos de las Comisiones Internacionales de Límites y Aguas</v>
          </cell>
        </row>
        <row r="442">
          <cell r="A442">
            <v>39902</v>
          </cell>
          <cell r="B442" t="str">
            <v>Gastos de las oficinas del Servicio Exterior Mexicano</v>
          </cell>
        </row>
        <row r="443">
          <cell r="A443">
            <v>39903</v>
          </cell>
          <cell r="B443" t="str">
            <v>Asignaciones a los grupos parlamentarios</v>
          </cell>
        </row>
        <row r="444">
          <cell r="A444">
            <v>39904</v>
          </cell>
          <cell r="B444" t="str">
            <v>Participaciones en Organos de Gobierno</v>
          </cell>
        </row>
        <row r="445">
          <cell r="A445">
            <v>39905</v>
          </cell>
          <cell r="B445" t="str">
            <v>Actividades de Coordinación con el Presidente Electo</v>
          </cell>
        </row>
        <row r="446">
          <cell r="A446">
            <v>39906</v>
          </cell>
          <cell r="B446" t="str">
            <v>Servicios Corporativos prestados por las Entidades Paraestatales a sus Organismos</v>
          </cell>
        </row>
        <row r="447">
          <cell r="A447">
            <v>39907</v>
          </cell>
          <cell r="B447" t="str">
            <v>Servicios prestados entre Organismos de una Entidad Paraestatal</v>
          </cell>
        </row>
        <row r="448">
          <cell r="A448">
            <v>39908</v>
          </cell>
          <cell r="B448" t="str">
            <v>Erogaciones por cuenta de terceros</v>
          </cell>
        </row>
        <row r="449">
          <cell r="A449">
            <v>39909</v>
          </cell>
          <cell r="B449" t="str">
            <v>Erogaciones recuperables</v>
          </cell>
        </row>
        <row r="450">
          <cell r="A450">
            <v>39910</v>
          </cell>
          <cell r="B450" t="str">
            <v>Apertura de Fondo Rotatorio</v>
          </cell>
        </row>
        <row r="451">
          <cell r="A451">
            <v>4000</v>
          </cell>
          <cell r="B451" t="str">
            <v>TRANSFERENCIAS, ASIGNACIONES, SUBSIDIOS Y OTRAS AYUDAS</v>
          </cell>
        </row>
        <row r="452">
          <cell r="A452">
            <v>4100</v>
          </cell>
          <cell r="B452" t="str">
            <v>TRANSFERENCIAS INTERNAS Y ASIGNACIONES AL SECTOR PUBLICO</v>
          </cell>
        </row>
        <row r="453">
          <cell r="A453">
            <v>411</v>
          </cell>
          <cell r="B453" t="str">
            <v>Asignaciones presupuestarias al Poder Ejecutivo</v>
          </cell>
        </row>
        <row r="454">
          <cell r="A454">
            <v>412</v>
          </cell>
          <cell r="B454" t="str">
            <v>Asignaciones presupuestarias al Poder Legislativo</v>
          </cell>
        </row>
        <row r="455">
          <cell r="A455">
            <v>413</v>
          </cell>
          <cell r="B455" t="str">
            <v>Asignaciones presupuestarias al Poder Judicial</v>
          </cell>
        </row>
        <row r="456">
          <cell r="A456">
            <v>414</v>
          </cell>
          <cell r="B456" t="str">
            <v>Asignaciones presupuestarias a Organos Autónomos</v>
          </cell>
        </row>
        <row r="457">
          <cell r="A457">
            <v>415</v>
          </cell>
          <cell r="B457" t="str">
            <v>Transferencias internas otorgadas a entidades paraestatales no empresariales y no financieras</v>
          </cell>
        </row>
        <row r="458">
          <cell r="A458">
            <v>41501</v>
          </cell>
          <cell r="B458" t="str">
            <v>Transferencias para cubrir el déficit de operación y los gastos de administración asociados al otorgamiento de subsidios</v>
          </cell>
        </row>
        <row r="459">
          <cell r="A459">
            <v>416</v>
          </cell>
          <cell r="B459" t="str">
            <v>Transferencias internas otorgadas a entidades paraestatales empresariales y no financieras</v>
          </cell>
        </row>
        <row r="460">
          <cell r="A460">
            <v>41601</v>
          </cell>
          <cell r="B460" t="str">
            <v>Transferencias a entidades empresariales no financieras derivadas de la obtención de derechos</v>
          </cell>
        </row>
        <row r="461">
          <cell r="A461">
            <v>417</v>
          </cell>
          <cell r="B461" t="str">
            <v>Transferencias internas otorgadas a fideicomisos públicos empresariales y no financieros</v>
          </cell>
        </row>
        <row r="462">
          <cell r="A462">
            <v>418</v>
          </cell>
          <cell r="B462" t="str">
            <v>Transferencias internas otorgadas a instituciones paraestatales públicas financieras</v>
          </cell>
        </row>
        <row r="463">
          <cell r="A463">
            <v>419</v>
          </cell>
          <cell r="B463" t="str">
            <v>Transferencias internas otorgadas a fideicomisos públicos financieros</v>
          </cell>
        </row>
        <row r="464">
          <cell r="A464">
            <v>4200</v>
          </cell>
          <cell r="B464" t="str">
            <v>TRANSFERENCIAS AL RESTO DEL SECTOR PUBLICO</v>
          </cell>
        </row>
        <row r="465">
          <cell r="A465">
            <v>421</v>
          </cell>
          <cell r="B465" t="str">
            <v>Transferencias otorgadas a entidades paraestatales no empresariales y no financieras</v>
          </cell>
        </row>
        <row r="466">
          <cell r="A466">
            <v>422</v>
          </cell>
          <cell r="B466" t="str">
            <v>Transferencias otorgadas para entidades paraestatales empresariales y no financieras</v>
          </cell>
        </row>
        <row r="467">
          <cell r="A467">
            <v>423</v>
          </cell>
          <cell r="B467" t="str">
            <v>Transferencias otorgadas para instituciones paraestatales públicas financieras</v>
          </cell>
        </row>
        <row r="468">
          <cell r="A468">
            <v>424</v>
          </cell>
          <cell r="B468" t="str">
            <v>Transferencias otorgadas a entidades federativas y municipios</v>
          </cell>
        </row>
        <row r="469">
          <cell r="A469">
            <v>425</v>
          </cell>
          <cell r="B469" t="str">
            <v>Transferencias a fideicomisos de entidades federativas y municipios</v>
          </cell>
        </row>
        <row r="470">
          <cell r="A470">
            <v>4300</v>
          </cell>
          <cell r="B470" t="str">
            <v>SUBSIDIOS Y SUBVENCIONES</v>
          </cell>
        </row>
        <row r="471">
          <cell r="A471">
            <v>431</v>
          </cell>
          <cell r="B471" t="str">
            <v>Subsidios a la producción</v>
          </cell>
        </row>
        <row r="472">
          <cell r="A472">
            <v>43101</v>
          </cell>
          <cell r="B472" t="str">
            <v>Subsidios a la producción</v>
          </cell>
        </row>
        <row r="473">
          <cell r="A473">
            <v>432</v>
          </cell>
          <cell r="B473" t="str">
            <v>Subsidios a la distribución</v>
          </cell>
        </row>
        <row r="474">
          <cell r="A474">
            <v>43201</v>
          </cell>
          <cell r="B474" t="str">
            <v>Subsidios a la distribución</v>
          </cell>
        </row>
        <row r="475">
          <cell r="A475">
            <v>433</v>
          </cell>
          <cell r="B475" t="str">
            <v>Subsidios a la inversión</v>
          </cell>
        </row>
        <row r="476">
          <cell r="A476">
            <v>43301</v>
          </cell>
          <cell r="B476" t="str">
            <v>Subsidios para inversión</v>
          </cell>
        </row>
        <row r="477">
          <cell r="A477">
            <v>434</v>
          </cell>
          <cell r="B477" t="str">
            <v>Subsidios a la prestación de servicios públicos</v>
          </cell>
        </row>
        <row r="478">
          <cell r="A478">
            <v>43401</v>
          </cell>
          <cell r="B478" t="str">
            <v>Subsidios a la prestación de servicios públicos</v>
          </cell>
        </row>
        <row r="479">
          <cell r="A479">
            <v>435</v>
          </cell>
          <cell r="B479" t="str">
            <v>Subsidios para cubrir diferenciales de tasas de interés</v>
          </cell>
        </row>
        <row r="480">
          <cell r="A480">
            <v>43501</v>
          </cell>
          <cell r="B480" t="str">
            <v>Subsidios para cubrir diferenciales de tasas de interés</v>
          </cell>
        </row>
        <row r="481">
          <cell r="A481">
            <v>436</v>
          </cell>
          <cell r="B481" t="str">
            <v>Subsidios a la vivienda</v>
          </cell>
        </row>
        <row r="482">
          <cell r="A482">
            <v>43601</v>
          </cell>
          <cell r="B482" t="str">
            <v>Subsidios para la adquisición de vivienda de interés social</v>
          </cell>
        </row>
        <row r="483">
          <cell r="A483">
            <v>437</v>
          </cell>
          <cell r="B483" t="str">
            <v>Subvenciones al consumo</v>
          </cell>
        </row>
        <row r="484">
          <cell r="A484">
            <v>43701</v>
          </cell>
          <cell r="B484" t="str">
            <v>Subsidios al consumo</v>
          </cell>
        </row>
        <row r="485">
          <cell r="A485">
            <v>438</v>
          </cell>
          <cell r="B485" t="str">
            <v>Subsidios a Entidades Federativas y Municipios</v>
          </cell>
        </row>
        <row r="486">
          <cell r="A486">
            <v>43801</v>
          </cell>
          <cell r="B486" t="str">
            <v>Aguascalientes</v>
          </cell>
        </row>
        <row r="487">
          <cell r="A487">
            <v>43802</v>
          </cell>
          <cell r="B487" t="str">
            <v>Baja California</v>
          </cell>
        </row>
        <row r="488">
          <cell r="A488">
            <v>43803</v>
          </cell>
          <cell r="B488" t="str">
            <v>Baja California Sur</v>
          </cell>
        </row>
        <row r="489">
          <cell r="A489">
            <v>43804</v>
          </cell>
          <cell r="B489" t="str">
            <v>Campeche</v>
          </cell>
        </row>
        <row r="490">
          <cell r="A490">
            <v>43805</v>
          </cell>
          <cell r="B490" t="str">
            <v>Coahuila</v>
          </cell>
        </row>
        <row r="491">
          <cell r="A491">
            <v>43806</v>
          </cell>
          <cell r="B491" t="str">
            <v>Colima</v>
          </cell>
        </row>
        <row r="492">
          <cell r="A492">
            <v>43807</v>
          </cell>
          <cell r="B492" t="str">
            <v>Chiapas</v>
          </cell>
        </row>
        <row r="493">
          <cell r="A493">
            <v>43808</v>
          </cell>
          <cell r="B493" t="str">
            <v>Chihuahua</v>
          </cell>
        </row>
        <row r="494">
          <cell r="A494">
            <v>43809</v>
          </cell>
          <cell r="B494" t="str">
            <v>Distrito Federal</v>
          </cell>
        </row>
        <row r="495">
          <cell r="A495">
            <v>43810</v>
          </cell>
          <cell r="B495" t="str">
            <v>Durango</v>
          </cell>
        </row>
        <row r="496">
          <cell r="A496">
            <v>43811</v>
          </cell>
          <cell r="B496" t="str">
            <v>Guanajuato</v>
          </cell>
        </row>
        <row r="497">
          <cell r="A497">
            <v>43812</v>
          </cell>
          <cell r="B497" t="str">
            <v>Guerrero</v>
          </cell>
        </row>
        <row r="498">
          <cell r="A498">
            <v>43813</v>
          </cell>
          <cell r="B498" t="str">
            <v>Hidalgo</v>
          </cell>
        </row>
        <row r="499">
          <cell r="A499">
            <v>43814</v>
          </cell>
          <cell r="B499" t="str">
            <v>Jalisco</v>
          </cell>
        </row>
        <row r="500">
          <cell r="A500">
            <v>43815</v>
          </cell>
          <cell r="B500" t="str">
            <v>México</v>
          </cell>
        </row>
        <row r="501">
          <cell r="A501">
            <v>43816</v>
          </cell>
          <cell r="B501" t="str">
            <v>Michoacán</v>
          </cell>
        </row>
        <row r="502">
          <cell r="A502">
            <v>43817</v>
          </cell>
          <cell r="B502" t="str">
            <v>Morelos</v>
          </cell>
        </row>
        <row r="503">
          <cell r="A503">
            <v>43818</v>
          </cell>
          <cell r="B503" t="str">
            <v>Nayarit</v>
          </cell>
        </row>
        <row r="504">
          <cell r="A504">
            <v>43819</v>
          </cell>
          <cell r="B504" t="str">
            <v>Nuevo León</v>
          </cell>
        </row>
        <row r="505">
          <cell r="A505">
            <v>43820</v>
          </cell>
          <cell r="B505" t="str">
            <v>Oaxaca</v>
          </cell>
        </row>
        <row r="506">
          <cell r="A506">
            <v>43821</v>
          </cell>
          <cell r="B506" t="str">
            <v>Puebla</v>
          </cell>
        </row>
        <row r="507">
          <cell r="A507">
            <v>43822</v>
          </cell>
          <cell r="B507" t="str">
            <v>Querétaro</v>
          </cell>
        </row>
        <row r="508">
          <cell r="A508">
            <v>43823</v>
          </cell>
          <cell r="B508" t="str">
            <v>Quintana Roo</v>
          </cell>
        </row>
        <row r="509">
          <cell r="A509">
            <v>43824</v>
          </cell>
          <cell r="B509" t="str">
            <v>San Luis Potosí</v>
          </cell>
        </row>
        <row r="510">
          <cell r="A510">
            <v>43825</v>
          </cell>
          <cell r="B510" t="str">
            <v>Sinaloa</v>
          </cell>
        </row>
        <row r="511">
          <cell r="A511">
            <v>43826</v>
          </cell>
          <cell r="B511" t="str">
            <v>Sonora</v>
          </cell>
        </row>
        <row r="512">
          <cell r="A512">
            <v>43827</v>
          </cell>
          <cell r="B512" t="str">
            <v>Tabasco</v>
          </cell>
        </row>
        <row r="513">
          <cell r="A513">
            <v>43828</v>
          </cell>
          <cell r="B513" t="str">
            <v>Tamaulipas</v>
          </cell>
        </row>
        <row r="514">
          <cell r="A514">
            <v>43829</v>
          </cell>
          <cell r="B514" t="str">
            <v>Tlaxcala</v>
          </cell>
        </row>
        <row r="515">
          <cell r="A515">
            <v>43830</v>
          </cell>
          <cell r="B515" t="str">
            <v>Veracruz</v>
          </cell>
        </row>
        <row r="516">
          <cell r="A516">
            <v>43831</v>
          </cell>
          <cell r="B516" t="str">
            <v>Yucatán</v>
          </cell>
        </row>
        <row r="517">
          <cell r="A517">
            <v>43832</v>
          </cell>
          <cell r="B517" t="str">
            <v>Zacatecas</v>
          </cell>
        </row>
        <row r="518">
          <cell r="A518">
            <v>43833</v>
          </cell>
          <cell r="B518" t="str">
            <v>Subsidios a las entidades federativas y municipios</v>
          </cell>
        </row>
        <row r="519">
          <cell r="A519">
            <v>439</v>
          </cell>
          <cell r="B519" t="str">
            <v>Otros Subsidios</v>
          </cell>
        </row>
        <row r="520">
          <cell r="A520">
            <v>43901</v>
          </cell>
          <cell r="B520" t="str">
            <v>Subsidios para capacitación y becas</v>
          </cell>
        </row>
        <row r="521">
          <cell r="A521">
            <v>43902</v>
          </cell>
          <cell r="B521" t="str">
            <v>Subsidios a fideicomisos privados y estatales</v>
          </cell>
        </row>
        <row r="522">
          <cell r="A522">
            <v>4400</v>
          </cell>
          <cell r="B522" t="str">
            <v>AYUDAS SOCIALES</v>
          </cell>
        </row>
        <row r="523">
          <cell r="A523">
            <v>441</v>
          </cell>
          <cell r="B523" t="str">
            <v>Ayudas sociales a personas</v>
          </cell>
        </row>
        <row r="524">
          <cell r="A524">
            <v>44101</v>
          </cell>
          <cell r="B524" t="str">
            <v>Gastos relacionados con actividades culturales, deportivas y de ayuda extraordinaria</v>
          </cell>
        </row>
        <row r="525">
          <cell r="A525">
            <v>44102</v>
          </cell>
          <cell r="B525" t="str">
            <v>Gastos por servicios de traslado de personas</v>
          </cell>
        </row>
        <row r="526">
          <cell r="A526">
            <v>44103</v>
          </cell>
          <cell r="B526" t="str">
            <v>Premios, recompensas, pensiones de gracia y pensión recreativa estudiantil</v>
          </cell>
        </row>
        <row r="527">
          <cell r="A527">
            <v>44104</v>
          </cell>
          <cell r="B527" t="str">
            <v>Premios, estímulos, recompensas, becas y seguros a deportistas</v>
          </cell>
        </row>
        <row r="528">
          <cell r="A528">
            <v>44105</v>
          </cell>
          <cell r="B528" t="str">
            <v>Apoyo a voluntarios que participan en diversos programas federales</v>
          </cell>
        </row>
        <row r="529">
          <cell r="A529">
            <v>44106</v>
          </cell>
          <cell r="B529" t="str">
            <v>Compensaciones por servicios de carácter social</v>
          </cell>
        </row>
        <row r="530">
          <cell r="A530">
            <v>44107</v>
          </cell>
          <cell r="B530" t="str">
            <v>Apoyo a representantes del Poder Legislativo y partidos políticos ante el Consejo General del IFE</v>
          </cell>
        </row>
        <row r="531">
          <cell r="A531">
            <v>44108</v>
          </cell>
          <cell r="B531" t="str">
            <v>Dietas a consejeros electorales locales y distritales en el año electoral federal</v>
          </cell>
        </row>
        <row r="532">
          <cell r="A532">
            <v>44109</v>
          </cell>
          <cell r="B532" t="str">
            <v>Apoyos para alimentos a funcionarios de casilla el día de la jornada electoral federal</v>
          </cell>
        </row>
        <row r="533">
          <cell r="A533">
            <v>44110</v>
          </cell>
          <cell r="B533" t="str">
            <v>Apoyo financiero a consejeros electorales locales y distritales en año electoral federal</v>
          </cell>
        </row>
        <row r="534">
          <cell r="A534">
            <v>442</v>
          </cell>
          <cell r="B534" t="str">
            <v>Becas y otras ayudas para programas de capacitación</v>
          </cell>
        </row>
        <row r="535">
          <cell r="A535">
            <v>443</v>
          </cell>
          <cell r="B535" t="str">
            <v>Ayudas sociales a instituciones de enseñanza</v>
          </cell>
        </row>
        <row r="536">
          <cell r="A536">
            <v>444</v>
          </cell>
          <cell r="B536" t="str">
            <v>Ayudas sociales a actividades científicas o académicas</v>
          </cell>
        </row>
        <row r="537">
          <cell r="A537">
            <v>44401</v>
          </cell>
          <cell r="B537" t="str">
            <v>Apoyos a la investigación científica y tecnológica de instituciones académicas y sector público</v>
          </cell>
        </row>
        <row r="538">
          <cell r="A538">
            <v>44402</v>
          </cell>
          <cell r="B538" t="str">
            <v>Apoyos a la investigación científica y tecnológica en instituciones sin fines de lucro</v>
          </cell>
        </row>
        <row r="539">
          <cell r="A539">
            <v>445</v>
          </cell>
          <cell r="B539" t="str">
            <v>Ayudas sociales a instituciones sin fines de lucro</v>
          </cell>
        </row>
        <row r="540">
          <cell r="A540">
            <v>44501</v>
          </cell>
          <cell r="B540" t="str">
            <v>Apoyo financiero al Comité Nacional de Supervisión y Evaluación y a la Comisión Nacional de Vigilancia locales y distritales del Registro Federal de Electores</v>
          </cell>
        </row>
        <row r="541">
          <cell r="A541">
            <v>44502</v>
          </cell>
          <cell r="B541" t="str">
            <v>Financiamiento público a partidos políticos y agrupaciones políticas con registro autorizado</v>
          </cell>
        </row>
        <row r="542">
          <cell r="A542">
            <v>446</v>
          </cell>
          <cell r="B542" t="str">
            <v>Ayudas sociales a cooperativas</v>
          </cell>
        </row>
        <row r="543">
          <cell r="A543">
            <v>447</v>
          </cell>
          <cell r="B543" t="str">
            <v>Ayudas sociales a entidades de interés público</v>
          </cell>
        </row>
        <row r="544">
          <cell r="A544">
            <v>448</v>
          </cell>
          <cell r="B544" t="str">
            <v>Ayudas por desastres naturales y otros siniestros</v>
          </cell>
        </row>
        <row r="545">
          <cell r="A545">
            <v>44801</v>
          </cell>
          <cell r="B545" t="str">
            <v>Mercancías para su distribución a la población</v>
          </cell>
        </row>
        <row r="546">
          <cell r="A546">
            <v>4500</v>
          </cell>
          <cell r="B546" t="str">
            <v>PENSIONES Y JUBILACIONES</v>
          </cell>
        </row>
        <row r="547">
          <cell r="A547">
            <v>451</v>
          </cell>
          <cell r="B547" t="str">
            <v>Pensiones</v>
          </cell>
        </row>
        <row r="548">
          <cell r="A548">
            <v>452</v>
          </cell>
          <cell r="B548" t="str">
            <v>Jubilaciones</v>
          </cell>
        </row>
        <row r="549">
          <cell r="A549">
            <v>45201</v>
          </cell>
          <cell r="B549" t="str">
            <v>Pago de pensiones y jubilaciones</v>
          </cell>
        </row>
        <row r="550">
          <cell r="A550">
            <v>45202</v>
          </cell>
          <cell r="B550" t="str">
            <v>Pago de pensiones y jubilaciones contractuales</v>
          </cell>
        </row>
        <row r="551">
          <cell r="A551">
            <v>45203</v>
          </cell>
          <cell r="B551" t="str">
            <v>Transferencias para el pago de pensiones y jubilaciones</v>
          </cell>
        </row>
        <row r="552">
          <cell r="A552">
            <v>459</v>
          </cell>
          <cell r="B552" t="str">
            <v>Otras pensiones y jubilaciones</v>
          </cell>
        </row>
        <row r="553">
          <cell r="A553">
            <v>45901</v>
          </cell>
          <cell r="B553" t="str">
            <v>Pago de sumas aseguradas</v>
          </cell>
        </row>
        <row r="554">
          <cell r="A554">
            <v>45902</v>
          </cell>
          <cell r="B554" t="str">
            <v>Prestaciones económicas distintas de pensiones y jubilaciones</v>
          </cell>
        </row>
        <row r="555">
          <cell r="A555">
            <v>4600</v>
          </cell>
          <cell r="B555" t="str">
            <v>TRANSFERENCIAS A FIDEICOMISOS, MANDATOS Y OTROS ANALOGOS</v>
          </cell>
        </row>
        <row r="556">
          <cell r="A556">
            <v>461</v>
          </cell>
          <cell r="B556" t="str">
            <v>Transferencias a fideicomisos del Poder Ejecutivo</v>
          </cell>
        </row>
        <row r="557">
          <cell r="A557">
            <v>46101</v>
          </cell>
          <cell r="B557" t="str">
            <v>Aportaciones a fideicomisos públicos</v>
          </cell>
        </row>
        <row r="558">
          <cell r="A558">
            <v>46102</v>
          </cell>
          <cell r="B558" t="str">
            <v>Aportaciones a mandatos públicos</v>
          </cell>
        </row>
        <row r="559">
          <cell r="A559">
            <v>462</v>
          </cell>
          <cell r="B559" t="str">
            <v>Transferencias a fideicomisos del Poder Legislativo</v>
          </cell>
        </row>
        <row r="560">
          <cell r="A560">
            <v>463</v>
          </cell>
          <cell r="B560" t="str">
            <v>Transferencias a fideicomisos del Poder Judicial</v>
          </cell>
        </row>
        <row r="561">
          <cell r="A561">
            <v>46301</v>
          </cell>
          <cell r="B561" t="str">
            <v>Aportaciones a fideicomisos públicos del Poder Judicial</v>
          </cell>
        </row>
        <row r="562">
          <cell r="A562">
            <v>464</v>
          </cell>
          <cell r="B562" t="str">
            <v>Transferencias a fideicomisos públicos de entidades paraestatales no empresariales y no financieras</v>
          </cell>
        </row>
        <row r="563">
          <cell r="A563">
            <v>465</v>
          </cell>
          <cell r="B563" t="str">
            <v>Transferencias a fideicomisos públicos de entidades paraestatales empresariales y no financieras</v>
          </cell>
        </row>
        <row r="564">
          <cell r="A564">
            <v>466</v>
          </cell>
          <cell r="B564" t="str">
            <v>Transferencias a fideicomisos de instituciones públicas financieras</v>
          </cell>
        </row>
        <row r="565">
          <cell r="A565">
            <v>4700</v>
          </cell>
          <cell r="B565" t="str">
            <v>TRANSFERENCIAS A LA SEGURIDAD SOCIAL</v>
          </cell>
        </row>
        <row r="566">
          <cell r="A566">
            <v>471</v>
          </cell>
          <cell r="B566" t="str">
            <v>Transferencias por obligación de ley</v>
          </cell>
        </row>
        <row r="567">
          <cell r="A567">
            <v>47101</v>
          </cell>
          <cell r="B567" t="str">
            <v>Trasferencias para cuotas y aportaciones de seguridad social para el IMSS, ISSSTE e ISSFAM por obligación del Estado</v>
          </cell>
        </row>
        <row r="568">
          <cell r="A568">
            <v>47102</v>
          </cell>
          <cell r="B568" t="str">
            <v>Transferencias para cuotas y aportaciones a los seguros de retiro, cesantía en edad avanzada y vejez</v>
          </cell>
        </row>
        <row r="569">
          <cell r="A569">
            <v>4800</v>
          </cell>
          <cell r="B569" t="str">
            <v>DONATIVOS</v>
          </cell>
        </row>
        <row r="570">
          <cell r="A570">
            <v>481</v>
          </cell>
          <cell r="B570" t="str">
            <v>Donativos a instituciones sin fines de lucro</v>
          </cell>
        </row>
        <row r="571">
          <cell r="A571">
            <v>48101</v>
          </cell>
          <cell r="B571" t="str">
            <v>Donativos a instituciones sin fines de lucro</v>
          </cell>
        </row>
        <row r="572">
          <cell r="A572">
            <v>482</v>
          </cell>
          <cell r="B572" t="str">
            <v>Donativos a entidades federativas</v>
          </cell>
        </row>
        <row r="573">
          <cell r="A573">
            <v>48201</v>
          </cell>
          <cell r="B573" t="str">
            <v>Donativos a entidades federativas o municipios</v>
          </cell>
        </row>
        <row r="574">
          <cell r="A574">
            <v>483</v>
          </cell>
          <cell r="B574" t="str">
            <v>Donativos a fideicomisos privados</v>
          </cell>
        </row>
        <row r="575">
          <cell r="A575">
            <v>48301</v>
          </cell>
          <cell r="B575" t="str">
            <v>Donativos a fideicomisos privados</v>
          </cell>
        </row>
        <row r="576">
          <cell r="A576">
            <v>484</v>
          </cell>
          <cell r="B576" t="str">
            <v>Donativos a fideicomisos estatales</v>
          </cell>
        </row>
        <row r="577">
          <cell r="A577">
            <v>48401</v>
          </cell>
          <cell r="B577" t="str">
            <v>Donativos a fideicomisos estatales</v>
          </cell>
        </row>
        <row r="578">
          <cell r="A578">
            <v>485</v>
          </cell>
          <cell r="B578" t="str">
            <v>Donativos internacionales</v>
          </cell>
        </row>
        <row r="579">
          <cell r="A579">
            <v>48501</v>
          </cell>
          <cell r="B579" t="str">
            <v>Donativos internacionales</v>
          </cell>
        </row>
        <row r="580">
          <cell r="A580">
            <v>4900</v>
          </cell>
          <cell r="B580" t="str">
            <v>TRANSFERENCIAS AL EXTERIOR</v>
          </cell>
        </row>
        <row r="581">
          <cell r="A581">
            <v>491</v>
          </cell>
          <cell r="B581" t="str">
            <v>Transferencias para gobiernos extranjeros</v>
          </cell>
        </row>
        <row r="582">
          <cell r="A582">
            <v>492</v>
          </cell>
          <cell r="B582" t="str">
            <v>Transferencias para organismos internacionales</v>
          </cell>
        </row>
        <row r="583">
          <cell r="A583">
            <v>49201</v>
          </cell>
          <cell r="B583" t="str">
            <v>Cuotas y aportaciones a organismos internacionales</v>
          </cell>
        </row>
        <row r="584">
          <cell r="A584">
            <v>49202</v>
          </cell>
          <cell r="B584" t="str">
            <v>Otras aportaciones internacionales</v>
          </cell>
        </row>
        <row r="585">
          <cell r="A585">
            <v>493</v>
          </cell>
          <cell r="B585" t="str">
            <v>Transferencias para el sector privado externo</v>
          </cell>
        </row>
        <row r="586">
          <cell r="A586">
            <v>5000</v>
          </cell>
          <cell r="B586" t="str">
            <v>BIENES MUEBLES, INMUEBLES E INTANGIBLES</v>
          </cell>
        </row>
        <row r="587">
          <cell r="A587">
            <v>5100</v>
          </cell>
          <cell r="B587" t="str">
            <v>MOBILIARIO Y EQUIPO DE ADMINISTRACION</v>
          </cell>
        </row>
        <row r="588">
          <cell r="A588">
            <v>511</v>
          </cell>
          <cell r="B588" t="str">
            <v>Muebles de oficina y estantería</v>
          </cell>
        </row>
        <row r="589">
          <cell r="A589">
            <v>51101</v>
          </cell>
          <cell r="B589" t="str">
            <v>Mobiliario</v>
          </cell>
        </row>
        <row r="590">
          <cell r="A590">
            <v>512</v>
          </cell>
          <cell r="B590" t="str">
            <v>Muebles, excepto de oficina y estantería</v>
          </cell>
        </row>
        <row r="591">
          <cell r="A591">
            <v>513</v>
          </cell>
          <cell r="B591" t="str">
            <v>Bienes artísticos, culturales y científicos</v>
          </cell>
        </row>
        <row r="592">
          <cell r="A592">
            <v>51301</v>
          </cell>
          <cell r="B592" t="str">
            <v>Bienes artísticos y culturales</v>
          </cell>
        </row>
        <row r="593">
          <cell r="A593">
            <v>514</v>
          </cell>
          <cell r="B593" t="str">
            <v>Objetos de valor</v>
          </cell>
        </row>
        <row r="594">
          <cell r="A594">
            <v>515</v>
          </cell>
          <cell r="B594" t="str">
            <v>Equipo de cómputo y de tecnologías de la información</v>
          </cell>
        </row>
        <row r="595">
          <cell r="A595">
            <v>51501</v>
          </cell>
          <cell r="B595" t="str">
            <v>Bienes informáticos</v>
          </cell>
        </row>
        <row r="596">
          <cell r="A596">
            <v>519</v>
          </cell>
          <cell r="B596" t="str">
            <v>Otros mobiliarios y equipos de administración</v>
          </cell>
        </row>
        <row r="597">
          <cell r="A597">
            <v>51901</v>
          </cell>
          <cell r="B597" t="str">
            <v>Equipo de administración</v>
          </cell>
        </row>
        <row r="598">
          <cell r="A598">
            <v>51902</v>
          </cell>
          <cell r="B598" t="str">
            <v>Adjudicaciones, expropiaciones e indemnizaciones de bienes muebles</v>
          </cell>
        </row>
        <row r="599">
          <cell r="A599">
            <v>5200</v>
          </cell>
          <cell r="B599" t="str">
            <v>MOBILIARIO Y EQUIPO EDUCACIONAL Y RECREATIVO</v>
          </cell>
        </row>
        <row r="600">
          <cell r="A600">
            <v>521</v>
          </cell>
          <cell r="B600" t="str">
            <v>Equipos y aparatos audiovisuales</v>
          </cell>
        </row>
        <row r="601">
          <cell r="A601">
            <v>52101</v>
          </cell>
          <cell r="B601" t="str">
            <v>Equipos y aparatos audiovisuales</v>
          </cell>
        </row>
        <row r="602">
          <cell r="A602">
            <v>522</v>
          </cell>
          <cell r="B602" t="str">
            <v>Aparatos deportivos</v>
          </cell>
        </row>
        <row r="603">
          <cell r="A603">
            <v>52201</v>
          </cell>
          <cell r="B603" t="str">
            <v>Aparatos deportivos</v>
          </cell>
        </row>
        <row r="604">
          <cell r="A604">
            <v>523</v>
          </cell>
          <cell r="B604" t="str">
            <v>Cámaras fotográficas y de video</v>
          </cell>
        </row>
        <row r="605">
          <cell r="A605">
            <v>52301</v>
          </cell>
          <cell r="B605" t="str">
            <v>Cámaras fotográficas y de video</v>
          </cell>
        </row>
        <row r="606">
          <cell r="A606">
            <v>529</v>
          </cell>
          <cell r="B606" t="str">
            <v>Otro mobiliario y equipo educacional y recreativo</v>
          </cell>
        </row>
        <row r="607">
          <cell r="A607">
            <v>52901</v>
          </cell>
          <cell r="B607" t="str">
            <v>Otro mobiliario y equipo educacional y recreativo</v>
          </cell>
        </row>
        <row r="608">
          <cell r="A608">
            <v>5300</v>
          </cell>
          <cell r="B608" t="str">
            <v>EQUIPO E INSTRUMENTAL MEDICO Y DE LABORATORIO</v>
          </cell>
        </row>
        <row r="609">
          <cell r="A609">
            <v>531</v>
          </cell>
          <cell r="B609" t="str">
            <v>Equipo médico y de laboratorio</v>
          </cell>
        </row>
        <row r="610">
          <cell r="A610">
            <v>53101</v>
          </cell>
          <cell r="B610" t="str">
            <v>Equipo médico y de laboratorio</v>
          </cell>
        </row>
        <row r="611">
          <cell r="A611">
            <v>532</v>
          </cell>
          <cell r="B611" t="str">
            <v xml:space="preserve"> Instrumental médico y de laboratorio</v>
          </cell>
        </row>
        <row r="612">
          <cell r="A612">
            <v>53201</v>
          </cell>
          <cell r="B612" t="str">
            <v>Instrumental médico y de laboratorio</v>
          </cell>
        </row>
        <row r="613">
          <cell r="A613">
            <v>5400</v>
          </cell>
          <cell r="B613" t="str">
            <v>VEHICULOS Y EQUIPO DE TRANSPORTE</v>
          </cell>
        </row>
        <row r="614">
          <cell r="A614">
            <v>541</v>
          </cell>
          <cell r="B614" t="str">
            <v>Vehículos y equipo terrestre</v>
          </cell>
        </row>
        <row r="615">
          <cell r="A615">
            <v>54101</v>
          </cell>
          <cell r="B615" t="str">
            <v>Vehículos y equipo terrestres, para la ejecución de programas de seguridad pública y nacional</v>
          </cell>
        </row>
        <row r="616">
          <cell r="A616">
            <v>54102</v>
          </cell>
          <cell r="B616" t="str">
            <v>Vehículos y equipo terrestres, destinados exclusivamente para desastres naturales</v>
          </cell>
        </row>
        <row r="617">
          <cell r="A617">
            <v>54103</v>
          </cell>
          <cell r="B617" t="str">
            <v>Vehículos y equipo terrestres, destinados a servicios públicos y la operación de programas públicos</v>
          </cell>
        </row>
        <row r="618">
          <cell r="A618">
            <v>54104</v>
          </cell>
          <cell r="B618" t="str">
            <v>Vehículos y equipo terrestres, destinados a servicios administrativos</v>
          </cell>
        </row>
        <row r="619">
          <cell r="A619">
            <v>54105</v>
          </cell>
          <cell r="B619" t="str">
            <v>Vehículos y equipo terrestres, destinados a servidores públicos</v>
          </cell>
        </row>
        <row r="620">
          <cell r="A620">
            <v>542</v>
          </cell>
          <cell r="B620" t="str">
            <v>Carrocerías y remolques</v>
          </cell>
        </row>
        <row r="621">
          <cell r="A621">
            <v>54201</v>
          </cell>
          <cell r="B621" t="str">
            <v>Carrocerías y remolques</v>
          </cell>
        </row>
        <row r="622">
          <cell r="A622">
            <v>543</v>
          </cell>
          <cell r="B622" t="str">
            <v>Equipo aeroespacial</v>
          </cell>
        </row>
        <row r="623">
          <cell r="A623">
            <v>54301</v>
          </cell>
          <cell r="B623" t="str">
            <v>Vehículos y equipo aéreos, para la ejecución de programas de seguridad pública y nacional</v>
          </cell>
        </row>
        <row r="624">
          <cell r="A624">
            <v>54302</v>
          </cell>
          <cell r="B624" t="str">
            <v>Vehículos y equipo aéreos, destinados exclusivamente para desastres naturales</v>
          </cell>
        </row>
        <row r="625">
          <cell r="A625">
            <v>54303</v>
          </cell>
          <cell r="B625" t="str">
            <v>Vehículos y equipo aéreos, destinados a servicios públicos y la operación de programas públicos</v>
          </cell>
        </row>
        <row r="626">
          <cell r="A626">
            <v>544</v>
          </cell>
          <cell r="B626" t="str">
            <v>Equipo ferroviario</v>
          </cell>
        </row>
        <row r="627">
          <cell r="A627">
            <v>54401</v>
          </cell>
          <cell r="B627" t="str">
            <v>Equipo ferroviario</v>
          </cell>
        </row>
        <row r="628">
          <cell r="A628">
            <v>545</v>
          </cell>
          <cell r="B628" t="str">
            <v>Embarcaciones</v>
          </cell>
        </row>
        <row r="629">
          <cell r="A629">
            <v>54501</v>
          </cell>
          <cell r="B629" t="str">
            <v>Vehículos y equipo marítimo, para la ejecución de programas de seguridad pública y nacional</v>
          </cell>
        </row>
        <row r="630">
          <cell r="A630">
            <v>54502</v>
          </cell>
          <cell r="B630" t="str">
            <v>Vehículos y equipo marítimo, destinados a servicios públicos y la operación de programas públicos</v>
          </cell>
        </row>
        <row r="631">
          <cell r="A631">
            <v>54503</v>
          </cell>
          <cell r="B631" t="str">
            <v>Construcción de embarcaciones</v>
          </cell>
        </row>
        <row r="632">
          <cell r="A632">
            <v>549</v>
          </cell>
          <cell r="B632" t="str">
            <v>Otros equipos de transporte</v>
          </cell>
        </row>
        <row r="633">
          <cell r="A633">
            <v>54901</v>
          </cell>
          <cell r="B633" t="str">
            <v>Otros equipos de transporte</v>
          </cell>
        </row>
        <row r="634">
          <cell r="A634">
            <v>5500</v>
          </cell>
          <cell r="B634" t="str">
            <v>EQUIPO DE DEFENSA Y SEGURIDAD</v>
          </cell>
        </row>
        <row r="635">
          <cell r="A635">
            <v>551</v>
          </cell>
          <cell r="B635" t="str">
            <v>Equipo de defensa y seguridad</v>
          </cell>
        </row>
        <row r="636">
          <cell r="A636">
            <v>55101</v>
          </cell>
          <cell r="B636" t="str">
            <v>Maquinaria y equipo de defensa y seguridad pública</v>
          </cell>
        </row>
        <row r="637">
          <cell r="A637">
            <v>55102</v>
          </cell>
          <cell r="B637" t="str">
            <v>Equipo de seguridad pública y nacional</v>
          </cell>
        </row>
        <row r="638">
          <cell r="A638">
            <v>5600</v>
          </cell>
          <cell r="B638" t="str">
            <v>MAQUINARIA, OTROS EQUIPOS Y HERRAMIENTAS</v>
          </cell>
        </row>
        <row r="639">
          <cell r="A639">
            <v>561</v>
          </cell>
          <cell r="B639" t="str">
            <v>Maquinaria y equipo agropecuario</v>
          </cell>
        </row>
        <row r="640">
          <cell r="A640">
            <v>56101</v>
          </cell>
          <cell r="B640" t="str">
            <v>Maquinaria y equipo agropecuario</v>
          </cell>
        </row>
        <row r="641">
          <cell r="A641">
            <v>562</v>
          </cell>
          <cell r="B641" t="str">
            <v>Maquinaria y equipo industrial</v>
          </cell>
        </row>
        <row r="642">
          <cell r="A642">
            <v>56201</v>
          </cell>
          <cell r="B642" t="str">
            <v>Maquinaria y equipo industrial</v>
          </cell>
        </row>
        <row r="643">
          <cell r="A643">
            <v>563</v>
          </cell>
          <cell r="B643" t="str">
            <v>Maquinaria y equipo de construcción</v>
          </cell>
        </row>
        <row r="644">
          <cell r="A644">
            <v>56301</v>
          </cell>
          <cell r="B644" t="str">
            <v>Maquinaria y equipo de construcción</v>
          </cell>
        </row>
        <row r="645">
          <cell r="A645">
            <v>564</v>
          </cell>
          <cell r="B645" t="str">
            <v>Sistemas de aire acondicionado, calefacción y de refrigeración industrial y comercial</v>
          </cell>
        </row>
        <row r="646">
          <cell r="A646">
            <v>565</v>
          </cell>
          <cell r="B646" t="str">
            <v>Equipo de comunicación y telecomunicación</v>
          </cell>
        </row>
        <row r="647">
          <cell r="A647">
            <v>56501</v>
          </cell>
          <cell r="B647" t="str">
            <v>Equipos y aparatos de comunicaciones y telecomunicaciones</v>
          </cell>
        </row>
        <row r="648">
          <cell r="A648">
            <v>566</v>
          </cell>
          <cell r="B648" t="str">
            <v>Equipos de generación eléctrica, aparatos y accesorios eléctricos</v>
          </cell>
        </row>
        <row r="649">
          <cell r="A649">
            <v>56601</v>
          </cell>
          <cell r="B649" t="str">
            <v>Maquinaria y equipo eléctrico y electrónico</v>
          </cell>
        </row>
        <row r="650">
          <cell r="A650">
            <v>567</v>
          </cell>
          <cell r="B650" t="str">
            <v>Herramientas y máquinas-herramienta</v>
          </cell>
        </row>
        <row r="651">
          <cell r="A651">
            <v>56701</v>
          </cell>
          <cell r="B651" t="str">
            <v>Herramientas y máquinas herramienta</v>
          </cell>
        </row>
        <row r="652">
          <cell r="A652">
            <v>569</v>
          </cell>
          <cell r="B652" t="str">
            <v>Otros equipos</v>
          </cell>
        </row>
        <row r="653">
          <cell r="A653">
            <v>56901</v>
          </cell>
          <cell r="B653" t="str">
            <v>Bienes muebles por arrendamiento financiero</v>
          </cell>
        </row>
        <row r="654">
          <cell r="A654">
            <v>56902</v>
          </cell>
          <cell r="B654" t="str">
            <v>Otros bienes muebles</v>
          </cell>
        </row>
        <row r="655">
          <cell r="A655">
            <v>5700</v>
          </cell>
          <cell r="B655" t="str">
            <v>ACTIVOS BIOLOGICOS</v>
          </cell>
        </row>
        <row r="656">
          <cell r="A656">
            <v>571</v>
          </cell>
          <cell r="B656" t="str">
            <v>Bovinos</v>
          </cell>
        </row>
        <row r="657">
          <cell r="A657">
            <v>57101</v>
          </cell>
          <cell r="B657" t="str">
            <v>Animales de reproducción</v>
          </cell>
        </row>
        <row r="658">
          <cell r="A658">
            <v>572</v>
          </cell>
          <cell r="B658" t="str">
            <v>Porcinos</v>
          </cell>
        </row>
        <row r="659">
          <cell r="A659">
            <v>573</v>
          </cell>
          <cell r="B659" t="str">
            <v>Aves</v>
          </cell>
        </row>
        <row r="660">
          <cell r="A660">
            <v>574</v>
          </cell>
          <cell r="B660" t="str">
            <v>Ovinos y caprinos</v>
          </cell>
        </row>
        <row r="661">
          <cell r="A661">
            <v>575</v>
          </cell>
          <cell r="B661" t="str">
            <v>Peces y acuicultura</v>
          </cell>
        </row>
        <row r="662">
          <cell r="A662">
            <v>576</v>
          </cell>
          <cell r="B662" t="str">
            <v>Equinos</v>
          </cell>
        </row>
        <row r="663">
          <cell r="A663">
            <v>57601</v>
          </cell>
          <cell r="B663" t="str">
            <v>Animales de trabajo</v>
          </cell>
        </row>
        <row r="664">
          <cell r="A664">
            <v>577</v>
          </cell>
          <cell r="B664" t="str">
            <v>Especies menores y de zoológico</v>
          </cell>
        </row>
        <row r="665">
          <cell r="A665">
            <v>57701</v>
          </cell>
          <cell r="B665" t="str">
            <v>Animales de custodia y vigilancia</v>
          </cell>
        </row>
        <row r="666">
          <cell r="A666">
            <v>578</v>
          </cell>
          <cell r="B666" t="str">
            <v>Arboles y plantas</v>
          </cell>
        </row>
        <row r="667">
          <cell r="A667">
            <v>579</v>
          </cell>
          <cell r="B667" t="str">
            <v>Otros activos biológicos</v>
          </cell>
        </row>
        <row r="668">
          <cell r="A668">
            <v>5800</v>
          </cell>
          <cell r="B668" t="str">
            <v>BIENES INMUEBLES</v>
          </cell>
        </row>
        <row r="669">
          <cell r="A669">
            <v>581</v>
          </cell>
          <cell r="B669" t="str">
            <v>Terrenos</v>
          </cell>
        </row>
        <row r="670">
          <cell r="A670">
            <v>58101</v>
          </cell>
          <cell r="B670" t="str">
            <v>Terrenos</v>
          </cell>
        </row>
        <row r="671">
          <cell r="A671">
            <v>582</v>
          </cell>
          <cell r="B671" t="str">
            <v>Viviendas</v>
          </cell>
        </row>
        <row r="672">
          <cell r="A672">
            <v>583</v>
          </cell>
          <cell r="B672" t="str">
            <v>Edificios no residenciales</v>
          </cell>
        </row>
        <row r="673">
          <cell r="A673">
            <v>58301</v>
          </cell>
          <cell r="B673" t="str">
            <v>Edificios y locales</v>
          </cell>
        </row>
        <row r="674">
          <cell r="A674">
            <v>589</v>
          </cell>
          <cell r="B674" t="str">
            <v>Otros bienes inmuebles</v>
          </cell>
        </row>
        <row r="675">
          <cell r="A675">
            <v>58901</v>
          </cell>
          <cell r="B675" t="str">
            <v>Adjudicaciones, expropiaciones e indemnizaciones de inmuebles</v>
          </cell>
        </row>
        <row r="676">
          <cell r="A676">
            <v>58902</v>
          </cell>
          <cell r="B676" t="str">
            <v>Bienes inmuebles en la modalidad de proyectos de infraestructura productiva de largo plazo</v>
          </cell>
        </row>
        <row r="677">
          <cell r="A677">
            <v>58903</v>
          </cell>
          <cell r="B677" t="str">
            <v>Bienes inmuebles por arrendamiento financiero</v>
          </cell>
        </row>
        <row r="678">
          <cell r="A678">
            <v>58904</v>
          </cell>
          <cell r="B678" t="str">
            <v>Otros bienes inmuebles</v>
          </cell>
        </row>
        <row r="679">
          <cell r="A679">
            <v>5900</v>
          </cell>
          <cell r="B679" t="str">
            <v>ACTIVOS INTANGIBLES</v>
          </cell>
        </row>
        <row r="680">
          <cell r="A680">
            <v>591</v>
          </cell>
          <cell r="B680" t="str">
            <v>Software</v>
          </cell>
        </row>
        <row r="681">
          <cell r="A681">
            <v>59101</v>
          </cell>
          <cell r="B681" t="str">
            <v>Software</v>
          </cell>
        </row>
        <row r="682">
          <cell r="A682">
            <v>592</v>
          </cell>
          <cell r="B682" t="str">
            <v>Patentes</v>
          </cell>
        </row>
        <row r="683">
          <cell r="A683">
            <v>593</v>
          </cell>
          <cell r="B683" t="str">
            <v>Marcas</v>
          </cell>
        </row>
        <row r="684">
          <cell r="A684">
            <v>594</v>
          </cell>
          <cell r="B684" t="str">
            <v>Derechos</v>
          </cell>
        </row>
        <row r="685">
          <cell r="A685">
            <v>595</v>
          </cell>
          <cell r="B685" t="str">
            <v>Concesiones</v>
          </cell>
        </row>
        <row r="686">
          <cell r="A686">
            <v>596</v>
          </cell>
          <cell r="B686" t="str">
            <v>Franquicias</v>
          </cell>
        </row>
        <row r="687">
          <cell r="A687">
            <v>597</v>
          </cell>
          <cell r="B687" t="str">
            <v>Licencias informáticas e intelectuales</v>
          </cell>
        </row>
        <row r="688">
          <cell r="A688">
            <v>598</v>
          </cell>
          <cell r="B688" t="str">
            <v>Licencias industriales, comerciales y otras</v>
          </cell>
        </row>
        <row r="689">
          <cell r="A689">
            <v>599</v>
          </cell>
          <cell r="B689" t="str">
            <v>Otros activos intangibles</v>
          </cell>
        </row>
        <row r="690">
          <cell r="A690">
            <v>6000</v>
          </cell>
          <cell r="B690" t="str">
            <v>INVERSION PUBLICA</v>
          </cell>
        </row>
        <row r="691">
          <cell r="A691">
            <v>6100</v>
          </cell>
          <cell r="B691" t="str">
            <v>OBRA PUBLICA EN BIENES DE DOMINIO PUBLICO</v>
          </cell>
        </row>
        <row r="692">
          <cell r="A692">
            <v>611</v>
          </cell>
          <cell r="B692" t="str">
            <v>Edificación habitacional</v>
          </cell>
        </row>
        <row r="693">
          <cell r="A693">
            <v>612</v>
          </cell>
          <cell r="B693" t="str">
            <v>Edificación no habitacional</v>
          </cell>
        </row>
        <row r="694">
          <cell r="A694">
            <v>613</v>
          </cell>
          <cell r="B694" t="str">
            <v>Construcción de obras para el abastecimiento de agua, petróleo, gas, electricidad y telecomunicaciones</v>
          </cell>
        </row>
        <row r="695">
          <cell r="A695">
            <v>614</v>
          </cell>
          <cell r="B695" t="str">
            <v>División de terrenos y construcción de obras de urbanización</v>
          </cell>
        </row>
        <row r="696">
          <cell r="A696">
            <v>615</v>
          </cell>
          <cell r="B696" t="str">
            <v>Construcción de vías de comunicación</v>
          </cell>
        </row>
        <row r="697">
          <cell r="A697">
            <v>616</v>
          </cell>
          <cell r="B697" t="str">
            <v>Otras construcciones de ingeniería civil u obra pesada</v>
          </cell>
        </row>
        <row r="698">
          <cell r="A698">
            <v>617</v>
          </cell>
          <cell r="B698" t="str">
            <v>Instalaciones y equipamiento en construcciones</v>
          </cell>
        </row>
        <row r="699">
          <cell r="A699">
            <v>619</v>
          </cell>
          <cell r="B699" t="str">
            <v>Trabajos de acabados en edificaciones y otros trabajos especializados</v>
          </cell>
        </row>
        <row r="700">
          <cell r="A700">
            <v>6200</v>
          </cell>
          <cell r="B700" t="str">
            <v>OBRA PUBLICA EN BIENES PROPIOS</v>
          </cell>
        </row>
        <row r="701">
          <cell r="A701">
            <v>621</v>
          </cell>
          <cell r="B701" t="str">
            <v>Edificación habitacional</v>
          </cell>
        </row>
        <row r="702">
          <cell r="A702">
            <v>62101</v>
          </cell>
          <cell r="B702" t="str">
            <v>Obras de construcción para edificios habitacionales</v>
          </cell>
        </row>
        <row r="703">
          <cell r="A703">
            <v>62102</v>
          </cell>
          <cell r="B703" t="str">
            <v>Mantenimiento y rehabilitación de edificaciones habitacionales</v>
          </cell>
        </row>
        <row r="704">
          <cell r="A704">
            <v>622</v>
          </cell>
          <cell r="B704" t="str">
            <v>Edificación no habitacional</v>
          </cell>
        </row>
        <row r="705">
          <cell r="A705">
            <v>62201</v>
          </cell>
          <cell r="B705" t="str">
            <v>Obras de construcción para edificios no habitacionales</v>
          </cell>
        </row>
        <row r="706">
          <cell r="A706">
            <v>62202</v>
          </cell>
          <cell r="B706" t="str">
            <v>Mantenimiento y rehabilitación de edificaciones no habitacionales</v>
          </cell>
        </row>
        <row r="707">
          <cell r="A707">
            <v>623</v>
          </cell>
          <cell r="B707" t="str">
            <v>Construcción de obras para el abastecimiento de agua, petróleo, gas, electricidad y telecomunicaciones</v>
          </cell>
        </row>
        <row r="708">
          <cell r="A708">
            <v>62301</v>
          </cell>
          <cell r="B708" t="str">
            <v>Construcción de obras para el abastecimiento de agua, petróleo, gas, electricidad y telecomunicaciones</v>
          </cell>
        </row>
        <row r="709">
          <cell r="A709">
            <v>62302</v>
          </cell>
          <cell r="B709" t="str">
            <v>Mantenimiento y rehabilitación de obras para el abastecimiento de agua, petróleo, gas, electricidad y telecomunicaciones</v>
          </cell>
        </row>
        <row r="710">
          <cell r="A710">
            <v>624</v>
          </cell>
          <cell r="B710" t="str">
            <v>División de terrenos y construcción de obras de urbanización</v>
          </cell>
        </row>
        <row r="711">
          <cell r="A711">
            <v>62401</v>
          </cell>
          <cell r="B711" t="str">
            <v>Obras de preedificación en terrenos de construcción</v>
          </cell>
        </row>
        <row r="712">
          <cell r="A712">
            <v>62402</v>
          </cell>
          <cell r="B712" t="str">
            <v>Construcción de obras de urbanización</v>
          </cell>
        </row>
        <row r="713">
          <cell r="A713">
            <v>62403</v>
          </cell>
          <cell r="B713" t="str">
            <v>Mantenimiento y rehabilitación de obras de urbanización</v>
          </cell>
        </row>
        <row r="714">
          <cell r="A714">
            <v>625</v>
          </cell>
          <cell r="B714" t="str">
            <v>Construcción de vías de comunicación</v>
          </cell>
        </row>
        <row r="715">
          <cell r="A715">
            <v>62501</v>
          </cell>
          <cell r="B715" t="str">
            <v>Construcción de vías de comunicación</v>
          </cell>
        </row>
        <row r="716">
          <cell r="A716">
            <v>62502</v>
          </cell>
          <cell r="B716" t="str">
            <v>Mantenimiento y rehabilitación de las vías de comunicación</v>
          </cell>
        </row>
        <row r="717">
          <cell r="A717">
            <v>626</v>
          </cell>
          <cell r="B717" t="str">
            <v>Otras construcciones de ingeniería civil u obra pesada</v>
          </cell>
        </row>
        <row r="718">
          <cell r="A718">
            <v>62601</v>
          </cell>
          <cell r="B718" t="str">
            <v>Otras construcciones de ingeniería civil u obra pesada</v>
          </cell>
        </row>
        <row r="719">
          <cell r="A719">
            <v>62602</v>
          </cell>
          <cell r="B719" t="str">
            <v>Mantenimiento y rehabilitación de otras obras de ingeniería civil u obras pesadas</v>
          </cell>
        </row>
        <row r="720">
          <cell r="A720">
            <v>627</v>
          </cell>
          <cell r="B720" t="str">
            <v>Instalaciones y equipamiento en construcciones</v>
          </cell>
        </row>
        <row r="721">
          <cell r="A721">
            <v>62701</v>
          </cell>
          <cell r="B721" t="str">
            <v>Instalaciones y obras de construcción especializada</v>
          </cell>
        </row>
        <row r="722">
          <cell r="A722">
            <v>629</v>
          </cell>
          <cell r="B722" t="str">
            <v>Trabajos de acabados en edificaciones y otros trabajos especializados</v>
          </cell>
        </row>
        <row r="723">
          <cell r="A723">
            <v>62901</v>
          </cell>
          <cell r="B723" t="str">
            <v>Ensamble y edificación de construcciones prefabricadas</v>
          </cell>
        </row>
        <row r="724">
          <cell r="A724">
            <v>62902</v>
          </cell>
          <cell r="B724" t="str">
            <v>Obras de terminación y acabado de edificios</v>
          </cell>
        </row>
        <row r="725">
          <cell r="A725">
            <v>62903</v>
          </cell>
          <cell r="B725" t="str">
            <v>Servicios de supervisión de obras</v>
          </cell>
        </row>
        <row r="726">
          <cell r="A726">
            <v>62904</v>
          </cell>
          <cell r="B726" t="str">
            <v>Servicios para la liberación de derechos de vía</v>
          </cell>
        </row>
        <row r="727">
          <cell r="A727">
            <v>62905</v>
          </cell>
          <cell r="B727" t="str">
            <v>Otros servicios relacionados con obras públicas</v>
          </cell>
        </row>
        <row r="728">
          <cell r="A728">
            <v>6300</v>
          </cell>
          <cell r="B728" t="str">
            <v>PROYECTOS PRODUCTIVOS Y ACCIONES DE FOMENTO</v>
          </cell>
        </row>
        <row r="729">
          <cell r="A729">
            <v>631</v>
          </cell>
          <cell r="B729" t="str">
            <v>Estudios, formulación y evaluación de proyectos productivos no incluidos en conceptos anteriores de este capítulo</v>
          </cell>
        </row>
        <row r="730">
          <cell r="A730">
            <v>632</v>
          </cell>
          <cell r="B730" t="str">
            <v>Ejecución de proyectos productivos no incluidos en conceptos anteriores de este capítulo</v>
          </cell>
        </row>
        <row r="731">
          <cell r="A731">
            <v>7000</v>
          </cell>
          <cell r="B731" t="str">
            <v>INVERSIONES FINANCIERAS Y OTRAS PROVISIONES</v>
          </cell>
        </row>
        <row r="732">
          <cell r="A732">
            <v>7100</v>
          </cell>
          <cell r="B732" t="str">
            <v>INVERSIONES PARA EL FOMENTO DE ACTIVIDADES PRODUCTIVAS</v>
          </cell>
        </row>
        <row r="733">
          <cell r="A733">
            <v>711</v>
          </cell>
          <cell r="B733" t="str">
            <v>Créditos otorgados por entidades federativas y municipios al sector social y privado para el fomento de actividades productivas</v>
          </cell>
        </row>
        <row r="734">
          <cell r="A734">
            <v>712</v>
          </cell>
          <cell r="B734" t="str">
            <v>Créditos otorgados por las entidades federativas a municipios para el fomento de actividades productivas</v>
          </cell>
        </row>
        <row r="735">
          <cell r="A735">
            <v>7200</v>
          </cell>
          <cell r="B735" t="str">
            <v>ACCIONES Y PARTICIPACIONES DE CAPITAL</v>
          </cell>
        </row>
        <row r="736">
          <cell r="A736">
            <v>721</v>
          </cell>
          <cell r="B736" t="str">
            <v>Acciones y participaciones de capital en entidades paraestatales no empresariales y no financieras con fines de política económica</v>
          </cell>
        </row>
        <row r="737">
          <cell r="A737">
            <v>722</v>
          </cell>
          <cell r="B737" t="str">
            <v>Acciones y participaciones de capital en entidades paraestatales empresariales y no financieras con fines de política económica</v>
          </cell>
        </row>
        <row r="738">
          <cell r="A738">
            <v>723</v>
          </cell>
          <cell r="B738" t="str">
            <v>Acciones y participaciones de capital en instituciones paraestatales públicas financieras con fines de política económica</v>
          </cell>
        </row>
        <row r="739">
          <cell r="A739">
            <v>724</v>
          </cell>
          <cell r="B739" t="str">
            <v>Acciones y participaciones de capital en el sector privado con fines de política económica</v>
          </cell>
        </row>
        <row r="740">
          <cell r="A740">
            <v>725</v>
          </cell>
          <cell r="B740" t="str">
            <v>Acciones y participaciones de capital en organismos internacionales con fines de política económica</v>
          </cell>
        </row>
        <row r="741">
          <cell r="A741">
            <v>72501</v>
          </cell>
          <cell r="B741" t="str">
            <v>Adquisición de acciones de organismos internacionales</v>
          </cell>
        </row>
        <row r="742">
          <cell r="A742">
            <v>726</v>
          </cell>
          <cell r="B742" t="str">
            <v>Acciones y participaciones de capital en el sector externo con fines de política económica</v>
          </cell>
        </row>
        <row r="743">
          <cell r="A743">
            <v>727</v>
          </cell>
          <cell r="B743" t="str">
            <v>Acciones y participaciones de capital en el sector público con fines de gestión de liquidez</v>
          </cell>
        </row>
        <row r="744">
          <cell r="A744">
            <v>728</v>
          </cell>
          <cell r="B744" t="str">
            <v>Acciones y participaciones de capital en el sector privado con fines de gestión de liquidez</v>
          </cell>
        </row>
        <row r="745">
          <cell r="A745">
            <v>729</v>
          </cell>
          <cell r="B745" t="str">
            <v>Acciones y participaciones de capital en el sector externo con fines de gestión de liquidez</v>
          </cell>
        </row>
        <row r="746">
          <cell r="A746">
            <v>7300</v>
          </cell>
          <cell r="B746" t="str">
            <v>COMPRA DE TITULOS Y VALORES</v>
          </cell>
        </row>
        <row r="747">
          <cell r="A747">
            <v>731</v>
          </cell>
          <cell r="B747" t="str">
            <v>Bonos</v>
          </cell>
        </row>
        <row r="748">
          <cell r="A748">
            <v>73101</v>
          </cell>
          <cell r="B748" t="str">
            <v>Adquisición de bonos</v>
          </cell>
        </row>
        <row r="749">
          <cell r="A749">
            <v>732</v>
          </cell>
          <cell r="B749" t="str">
            <v>Valores representativos de deuda adquiridos con fines de política económica</v>
          </cell>
        </row>
        <row r="750">
          <cell r="A750">
            <v>733</v>
          </cell>
          <cell r="B750" t="str">
            <v>Valores representativos de deuda adquiridos con fines de gestión de liquidez</v>
          </cell>
        </row>
        <row r="751">
          <cell r="A751">
            <v>734</v>
          </cell>
          <cell r="B751" t="str">
            <v>Obligaciones negociables adquiridas con fines de política económica</v>
          </cell>
        </row>
        <row r="752">
          <cell r="A752">
            <v>735</v>
          </cell>
          <cell r="B752" t="str">
            <v>Obligaciones negociables adquiridas con fines de gestión de liquidez</v>
          </cell>
        </row>
        <row r="753">
          <cell r="A753">
            <v>73501</v>
          </cell>
          <cell r="B753" t="str">
            <v>Adquisición de obligaciones</v>
          </cell>
        </row>
        <row r="754">
          <cell r="A754">
            <v>739</v>
          </cell>
          <cell r="B754" t="str">
            <v>Otros valores</v>
          </cell>
        </row>
        <row r="755">
          <cell r="A755">
            <v>73901</v>
          </cell>
          <cell r="B755" t="str">
            <v>Fideicomisos para adquisición de títulos de crédito</v>
          </cell>
        </row>
        <row r="756">
          <cell r="A756">
            <v>73902</v>
          </cell>
          <cell r="B756" t="str">
            <v>Adquisición de acciones</v>
          </cell>
        </row>
        <row r="757">
          <cell r="A757">
            <v>73903</v>
          </cell>
          <cell r="B757" t="str">
            <v>Adquisición de otros valores</v>
          </cell>
        </row>
        <row r="758">
          <cell r="A758">
            <v>7400</v>
          </cell>
          <cell r="B758" t="str">
            <v>CONCESION DE PRESTAMOS</v>
          </cell>
        </row>
        <row r="759">
          <cell r="A759">
            <v>741</v>
          </cell>
          <cell r="B759" t="str">
            <v>Concesión de préstamos a entidades paraestatales no empresariales y no financieras con fines de política económica</v>
          </cell>
        </row>
        <row r="760">
          <cell r="A760">
            <v>742</v>
          </cell>
          <cell r="B760" t="str">
            <v>Concesión de préstamos a entidades paraestatales empresariales y no financieras con fines de política económica</v>
          </cell>
        </row>
        <row r="761">
          <cell r="A761">
            <v>74201</v>
          </cell>
          <cell r="B761" t="str">
            <v>Créditos directos para actividades productivas otorgados a entidades paraestatales empresariales y no financieras con fines de política económica</v>
          </cell>
        </row>
        <row r="762">
          <cell r="A762">
            <v>743</v>
          </cell>
          <cell r="B762" t="str">
            <v>Concesión de préstamos a instituciones paraestatales públicas financieras con fines de política económica</v>
          </cell>
        </row>
        <row r="763">
          <cell r="A763">
            <v>744</v>
          </cell>
          <cell r="B763" t="str">
            <v>Concesión de préstamos a entidades federativas y municipios con fines de política económica</v>
          </cell>
        </row>
        <row r="764">
          <cell r="A764">
            <v>74401</v>
          </cell>
          <cell r="B764" t="str">
            <v>Créditos directos para actividades productivas otorgados a entidades federativas y municipios con fines de política económica</v>
          </cell>
        </row>
        <row r="765">
          <cell r="A765">
            <v>745</v>
          </cell>
          <cell r="B765" t="str">
            <v>Concesión de préstamos al sector privado con fines de política económica</v>
          </cell>
        </row>
        <row r="766">
          <cell r="A766">
            <v>74501</v>
          </cell>
          <cell r="B766" t="str">
            <v>Créditos directos para actividades productivas otorgados al sector privado con fines de política económica</v>
          </cell>
        </row>
        <row r="767">
          <cell r="A767">
            <v>74502</v>
          </cell>
          <cell r="B767" t="str">
            <v>Fideicomisos para financiamiento de obras</v>
          </cell>
        </row>
        <row r="768">
          <cell r="A768">
            <v>74503</v>
          </cell>
          <cell r="B768" t="str">
            <v>Fideicomisos para financiamientos agropecuarios</v>
          </cell>
        </row>
        <row r="769">
          <cell r="A769">
            <v>74504</v>
          </cell>
          <cell r="B769" t="str">
            <v>Fideicomisos para financiamientos industriales</v>
          </cell>
        </row>
        <row r="770">
          <cell r="A770">
            <v>74505</v>
          </cell>
          <cell r="B770" t="str">
            <v>Fideicomisos para financiamientos al comercio y otros servicios</v>
          </cell>
        </row>
        <row r="771">
          <cell r="A771">
            <v>74506</v>
          </cell>
          <cell r="B771" t="str">
            <v>Fideicomisos para financiamientos de vivienda</v>
          </cell>
        </row>
        <row r="772">
          <cell r="A772">
            <v>746</v>
          </cell>
          <cell r="B772" t="str">
            <v>Concesión de préstamos al sector externo con fines de política económica</v>
          </cell>
        </row>
        <row r="773">
          <cell r="A773">
            <v>747</v>
          </cell>
          <cell r="B773" t="str">
            <v>Concesión de préstamos al sector público con fines de gestión de liquidez</v>
          </cell>
        </row>
        <row r="774">
          <cell r="A774">
            <v>748</v>
          </cell>
          <cell r="B774" t="str">
            <v>Concesión de préstamos al sector privado con fines de gestión de liquidez</v>
          </cell>
        </row>
        <row r="775">
          <cell r="A775">
            <v>749</v>
          </cell>
          <cell r="B775" t="str">
            <v>Concesión de préstamos al sector externo con fines de gestión de liquidez</v>
          </cell>
        </row>
        <row r="776">
          <cell r="A776">
            <v>7500</v>
          </cell>
          <cell r="B776" t="str">
            <v>INVERSIONES EN FIDEICOMISOS, MANDATOS Y OTROS ANALOGOS</v>
          </cell>
        </row>
        <row r="777">
          <cell r="A777">
            <v>751</v>
          </cell>
          <cell r="B777" t="str">
            <v>Inversiones en fideicomisos del Poder Ejecutivo</v>
          </cell>
        </row>
        <row r="778">
          <cell r="A778">
            <v>752</v>
          </cell>
          <cell r="B778" t="str">
            <v>Inversiones en fideicomisos del Poder Legislativo</v>
          </cell>
        </row>
        <row r="779">
          <cell r="A779">
            <v>753</v>
          </cell>
          <cell r="B779" t="str">
            <v>Inversiones en fideicomisos del Poder Judicial</v>
          </cell>
        </row>
        <row r="780">
          <cell r="A780">
            <v>754</v>
          </cell>
          <cell r="B780" t="str">
            <v>Inversiones en fideicomisos públicos no empresariales y no financieros</v>
          </cell>
        </row>
        <row r="781">
          <cell r="A781">
            <v>755</v>
          </cell>
          <cell r="B781" t="str">
            <v>Inversiones en fideicomisos públicos empresariales y no financieros</v>
          </cell>
        </row>
        <row r="782">
          <cell r="A782">
            <v>75501</v>
          </cell>
          <cell r="B782" t="str">
            <v>Inversiones en fideicomisos públicos empresariales y no financieros considerados entidades paraestatales</v>
          </cell>
        </row>
        <row r="783">
          <cell r="A783">
            <v>756</v>
          </cell>
          <cell r="B783" t="str">
            <v>Inversiones en fideicomisos públicos financieros</v>
          </cell>
        </row>
        <row r="784">
          <cell r="A784">
            <v>75601</v>
          </cell>
          <cell r="B784" t="str">
            <v>Inversiones en fideicomisos públicos considerados entidades paraestatales</v>
          </cell>
        </row>
        <row r="785">
          <cell r="A785">
            <v>75602</v>
          </cell>
          <cell r="B785" t="str">
            <v>Inversiones en mandatos y otros análogos</v>
          </cell>
        </row>
        <row r="786">
          <cell r="A786">
            <v>757</v>
          </cell>
          <cell r="B786" t="str">
            <v>Inversiones en fideicomisos de entidades federativas</v>
          </cell>
        </row>
        <row r="787">
          <cell r="A787">
            <v>758</v>
          </cell>
          <cell r="B787" t="str">
            <v>Inversiones en fideicomisos de municipios</v>
          </cell>
        </row>
        <row r="788">
          <cell r="A788">
            <v>759</v>
          </cell>
          <cell r="B788" t="str">
            <v>Fideicomisos de empresas privadas y particulares</v>
          </cell>
        </row>
        <row r="789">
          <cell r="A789">
            <v>7600</v>
          </cell>
          <cell r="B789" t="str">
            <v>OTRAS INVERSIONES FINANCIERAS</v>
          </cell>
        </row>
        <row r="790">
          <cell r="A790">
            <v>761</v>
          </cell>
          <cell r="B790" t="str">
            <v>Depósitos a largo plazo en moneda nacional</v>
          </cell>
        </row>
        <row r="791">
          <cell r="A791">
            <v>762</v>
          </cell>
          <cell r="B791" t="str">
            <v>Depósitos a largo plazo en moneda extranjera</v>
          </cell>
        </row>
        <row r="792">
          <cell r="A792">
            <v>7900</v>
          </cell>
          <cell r="B792" t="str">
            <v>PROVISIONES PARA CONTINGENCIAS Y OTRAS EROGACIONES ESPECIALES</v>
          </cell>
        </row>
        <row r="793">
          <cell r="A793">
            <v>791</v>
          </cell>
          <cell r="B793" t="str">
            <v>Contingencias por fenómenos naturales</v>
          </cell>
        </row>
        <row r="794">
          <cell r="A794">
            <v>792</v>
          </cell>
          <cell r="B794" t="str">
            <v>Contingencias socioeconómicas</v>
          </cell>
        </row>
        <row r="795">
          <cell r="A795">
            <v>799</v>
          </cell>
          <cell r="B795" t="str">
            <v>Otras erogaciones especiales</v>
          </cell>
        </row>
        <row r="796">
          <cell r="A796">
            <v>79901</v>
          </cell>
          <cell r="B796" t="str">
            <v>Erogaciones contingentes</v>
          </cell>
        </row>
        <row r="797">
          <cell r="A797">
            <v>79902</v>
          </cell>
          <cell r="B797" t="str">
            <v>Provisiones para erogaciones especiales</v>
          </cell>
        </row>
        <row r="798">
          <cell r="A798">
            <v>8000</v>
          </cell>
          <cell r="B798" t="str">
            <v>PARTICIPACIONES Y APORTACIONES</v>
          </cell>
        </row>
        <row r="799">
          <cell r="A799">
            <v>8100</v>
          </cell>
          <cell r="B799" t="str">
            <v>PARTICIPACIONES</v>
          </cell>
        </row>
        <row r="800">
          <cell r="A800">
            <v>9000</v>
          </cell>
          <cell r="B800" t="str">
            <v>DEUDA PUBLICA</v>
          </cell>
        </row>
        <row r="801">
          <cell r="A801">
            <v>9100</v>
          </cell>
          <cell r="B801" t="str">
            <v>AMORTIZACION DE LA DEUDA PUBLICA</v>
          </cell>
        </row>
        <row r="802">
          <cell r="A802">
            <v>911</v>
          </cell>
          <cell r="B802" t="str">
            <v>Amortización de la deuda interna con instituciones de crédito</v>
          </cell>
        </row>
        <row r="803">
          <cell r="A803">
            <v>91101</v>
          </cell>
          <cell r="B803" t="str">
            <v>Amortización de la deuda interna con instituciones de crédito</v>
          </cell>
        </row>
        <row r="804">
          <cell r="A804">
            <v>91102</v>
          </cell>
          <cell r="B804" t="str">
            <v>Amortización de la deuda interna derivada de proyectos de infraestructura productiva de largo plazo</v>
          </cell>
        </row>
        <row r="805">
          <cell r="A805">
            <v>912</v>
          </cell>
          <cell r="B805" t="str">
            <v>Amortización de la deuda interna por emisión de títulos y valores</v>
          </cell>
        </row>
        <row r="806">
          <cell r="A806">
            <v>91201</v>
          </cell>
          <cell r="B806" t="str">
            <v>Amortización de la deuda por emisión de valores gubernamentales</v>
          </cell>
        </row>
        <row r="807">
          <cell r="A807">
            <v>913</v>
          </cell>
          <cell r="B807" t="str">
            <v>Amortización de arrendamientos financieros nacionales</v>
          </cell>
        </row>
        <row r="808">
          <cell r="A808">
            <v>91301</v>
          </cell>
          <cell r="B808" t="str">
            <v>Amortización de arrendamientos financieros nacionales</v>
          </cell>
        </row>
        <row r="809">
          <cell r="A809">
            <v>91302</v>
          </cell>
          <cell r="B809" t="str">
            <v>Amortización de arrendamientos financieros especiales</v>
          </cell>
        </row>
        <row r="810">
          <cell r="A810">
            <v>914</v>
          </cell>
          <cell r="B810" t="str">
            <v>Amortización de la deuda externa con instituciones de crédito</v>
          </cell>
        </row>
        <row r="811">
          <cell r="A811">
            <v>91401</v>
          </cell>
          <cell r="B811" t="str">
            <v>Amortización de la deuda externa con instituciones de crédito</v>
          </cell>
        </row>
        <row r="812">
          <cell r="A812">
            <v>91402</v>
          </cell>
          <cell r="B812" t="str">
            <v>Amortización de la deuda externa derivada de proyectos de infraestructura productiva de largo plazo</v>
          </cell>
        </row>
        <row r="813">
          <cell r="A813">
            <v>915</v>
          </cell>
          <cell r="B813" t="str">
            <v>Amortización de deuda externa con organismos financieros internacionales</v>
          </cell>
        </row>
        <row r="814">
          <cell r="A814">
            <v>91501</v>
          </cell>
          <cell r="B814" t="str">
            <v>Amortización de la deuda con organismos financieros internacionales</v>
          </cell>
        </row>
        <row r="815">
          <cell r="A815">
            <v>916</v>
          </cell>
          <cell r="B815" t="str">
            <v>Amortización de la deuda bilateral</v>
          </cell>
        </row>
        <row r="816">
          <cell r="A816">
            <v>91601</v>
          </cell>
          <cell r="B816" t="str">
            <v>Amortización de la deuda bilateral</v>
          </cell>
        </row>
        <row r="817">
          <cell r="A817">
            <v>917</v>
          </cell>
          <cell r="B817" t="str">
            <v>Amortización de la deuda externa por emisión de títulos y valores</v>
          </cell>
        </row>
        <row r="818">
          <cell r="A818">
            <v>91701</v>
          </cell>
          <cell r="B818" t="str">
            <v>Amortización de la deuda externa por bonos</v>
          </cell>
        </row>
        <row r="819">
          <cell r="A819">
            <v>918</v>
          </cell>
          <cell r="B819" t="str">
            <v>Amortización de arrendamientos financieros internacionales</v>
          </cell>
        </row>
        <row r="820">
          <cell r="A820">
            <v>91801</v>
          </cell>
          <cell r="B820" t="str">
            <v>Amortización de arrendamientos financieros internacionales</v>
          </cell>
        </row>
        <row r="821">
          <cell r="A821">
            <v>9200</v>
          </cell>
          <cell r="B821" t="str">
            <v>INTERESES DE LA DEUDA PUBLICA</v>
          </cell>
        </row>
        <row r="822">
          <cell r="A822">
            <v>921</v>
          </cell>
          <cell r="B822" t="str">
            <v>Intereses de la deuda interna con instituciones de crédito</v>
          </cell>
        </row>
        <row r="823">
          <cell r="A823">
            <v>92101</v>
          </cell>
          <cell r="B823" t="str">
            <v>Intereses de la deuda interna con instituciones de crédito</v>
          </cell>
        </row>
        <row r="824">
          <cell r="A824">
            <v>92102</v>
          </cell>
          <cell r="B824" t="str">
            <v>Intereses de la deuda interna derivada de proyectos de infraestructura productiva de largo plazo</v>
          </cell>
        </row>
        <row r="825">
          <cell r="A825">
            <v>922</v>
          </cell>
          <cell r="B825" t="str">
            <v>Intereses derivados de la colocación de títulos y valores</v>
          </cell>
        </row>
        <row r="826">
          <cell r="A826">
            <v>92201</v>
          </cell>
          <cell r="B826" t="str">
            <v>Intereses derivados de la colocación de valores gubernamentales</v>
          </cell>
        </row>
        <row r="827">
          <cell r="A827">
            <v>923</v>
          </cell>
          <cell r="B827" t="str">
            <v>Intereses por arrendamientos financieros nacionales</v>
          </cell>
        </row>
        <row r="828">
          <cell r="A828">
            <v>92301</v>
          </cell>
          <cell r="B828" t="str">
            <v>Intereses por arrendamientos financieros nacionales</v>
          </cell>
        </row>
        <row r="829">
          <cell r="A829">
            <v>92302</v>
          </cell>
          <cell r="B829" t="str">
            <v>Intereses por arrendamientos financieros especiales</v>
          </cell>
        </row>
        <row r="830">
          <cell r="A830">
            <v>924</v>
          </cell>
          <cell r="B830" t="str">
            <v>Intereses de la deuda externa con instituciones de crédito</v>
          </cell>
        </row>
        <row r="831">
          <cell r="A831">
            <v>92401</v>
          </cell>
          <cell r="B831" t="str">
            <v>Intereses de la deuda externa con instituciones de crédito</v>
          </cell>
        </row>
        <row r="832">
          <cell r="A832">
            <v>92402</v>
          </cell>
          <cell r="B832" t="str">
            <v>Intereses de la deuda externa derivada de proyectos de infraestructura productiva de largo plazo</v>
          </cell>
        </row>
        <row r="833">
          <cell r="A833">
            <v>925</v>
          </cell>
          <cell r="B833" t="str">
            <v>Intereses de la deuda con organismos financieros Internacionales</v>
          </cell>
        </row>
        <row r="834">
          <cell r="A834">
            <v>92501</v>
          </cell>
          <cell r="B834" t="str">
            <v>Intereses de la deuda con organismos financieros internacionales</v>
          </cell>
        </row>
        <row r="835">
          <cell r="A835">
            <v>926</v>
          </cell>
          <cell r="B835" t="str">
            <v>Intereses de la deuda bilateral</v>
          </cell>
        </row>
        <row r="836">
          <cell r="A836">
            <v>92601</v>
          </cell>
          <cell r="B836" t="str">
            <v>Intereses de la deuda bilateral</v>
          </cell>
        </row>
        <row r="837">
          <cell r="A837">
            <v>927</v>
          </cell>
          <cell r="B837" t="str">
            <v>Intereses derivados de la colocación de títulos y valores en el exterior</v>
          </cell>
        </row>
        <row r="838">
          <cell r="A838">
            <v>92701</v>
          </cell>
          <cell r="B838" t="str">
            <v>Intereses derivados de la colocación externa de bonos</v>
          </cell>
        </row>
        <row r="839">
          <cell r="A839">
            <v>928</v>
          </cell>
          <cell r="B839" t="str">
            <v>Intereses por arrendamientos financieros internacionales</v>
          </cell>
        </row>
        <row r="840">
          <cell r="A840">
            <v>92801</v>
          </cell>
          <cell r="B840" t="str">
            <v>Intereses por arrendamientos financieros internacionales</v>
          </cell>
        </row>
        <row r="841">
          <cell r="A841">
            <v>9300</v>
          </cell>
          <cell r="B841" t="str">
            <v>COMISIONES DE LA DEUDA PUBLICA</v>
          </cell>
        </row>
        <row r="842">
          <cell r="A842">
            <v>931</v>
          </cell>
          <cell r="B842" t="str">
            <v>Comisiones de la deuda pública interna</v>
          </cell>
        </row>
        <row r="843">
          <cell r="A843">
            <v>93101</v>
          </cell>
          <cell r="B843" t="str">
            <v>Comisiones de la deuda interna</v>
          </cell>
        </row>
        <row r="844">
          <cell r="A844">
            <v>932</v>
          </cell>
          <cell r="B844" t="str">
            <v>Comisiones de la deuda pública externa</v>
          </cell>
        </row>
        <row r="845">
          <cell r="A845">
            <v>93201</v>
          </cell>
          <cell r="B845" t="str">
            <v>Comisiones de la deuda externa</v>
          </cell>
        </row>
        <row r="846">
          <cell r="A846">
            <v>9400</v>
          </cell>
          <cell r="B846" t="str">
            <v>GASTOS DE LA DEUDA PUBLICA</v>
          </cell>
        </row>
        <row r="847">
          <cell r="A847">
            <v>941</v>
          </cell>
          <cell r="B847" t="str">
            <v>Gastos de la deuda pública interna</v>
          </cell>
        </row>
        <row r="848">
          <cell r="A848">
            <v>94101</v>
          </cell>
          <cell r="B848" t="str">
            <v>Gastos de la deuda interna</v>
          </cell>
        </row>
        <row r="849">
          <cell r="A849">
            <v>942</v>
          </cell>
          <cell r="B849" t="str">
            <v>Gastos de la deuda pública externa</v>
          </cell>
        </row>
        <row r="850">
          <cell r="A850">
            <v>94201</v>
          </cell>
          <cell r="B850" t="str">
            <v>Gastos de la deuda externa</v>
          </cell>
        </row>
        <row r="851">
          <cell r="A851">
            <v>9500</v>
          </cell>
          <cell r="B851" t="str">
            <v>COSTO POR COBERTURAS</v>
          </cell>
        </row>
        <row r="852">
          <cell r="A852">
            <v>951</v>
          </cell>
          <cell r="B852" t="str">
            <v>Costos por coberturas</v>
          </cell>
        </row>
        <row r="853">
          <cell r="A853">
            <v>95101</v>
          </cell>
          <cell r="B853" t="str">
            <v>Costo por coberturas</v>
          </cell>
        </row>
        <row r="854">
          <cell r="A854">
            <v>9600</v>
          </cell>
          <cell r="B854" t="str">
            <v>APOYOS FINANCIEROS</v>
          </cell>
        </row>
        <row r="855">
          <cell r="A855">
            <v>961</v>
          </cell>
          <cell r="B855" t="str">
            <v>Apoyos a intermediarios financieros</v>
          </cell>
        </row>
        <row r="856">
          <cell r="A856">
            <v>96101</v>
          </cell>
          <cell r="B856" t="str">
            <v>Apoyos a intermediarios financieros</v>
          </cell>
        </row>
        <row r="857">
          <cell r="A857">
            <v>962</v>
          </cell>
          <cell r="B857" t="str">
            <v>Apoyos a ahorradores y deudores del Sistema Financiero Nacional</v>
          </cell>
        </row>
        <row r="858">
          <cell r="A858">
            <v>96201</v>
          </cell>
          <cell r="B858" t="str">
            <v>Apoyos a ahorradores y deudores de la banca</v>
          </cell>
        </row>
        <row r="859">
          <cell r="A859">
            <v>9900</v>
          </cell>
          <cell r="B859" t="str">
            <v>ADEUDOS DE EJERCICIOS FISCALES ANTERIORES (ADEFAS)</v>
          </cell>
        </row>
        <row r="860">
          <cell r="A860">
            <v>991</v>
          </cell>
          <cell r="B860" t="str">
            <v>ADEFAS</v>
          </cell>
        </row>
        <row r="861">
          <cell r="A861">
            <v>99101</v>
          </cell>
          <cell r="B861" t="str">
            <v>Adeudos de ejercicios fiscales anteriores</v>
          </cell>
        </row>
      </sheetData>
      <sheetData sheetId="22">
        <row r="2">
          <cell r="A2">
            <v>201</v>
          </cell>
          <cell r="B2" t="str">
            <v>Estacion de Combustibles Mexico-AICM</v>
          </cell>
        </row>
        <row r="3">
          <cell r="A3">
            <v>202</v>
          </cell>
          <cell r="B3" t="str">
            <v>Gasolinera ASA-Estación México</v>
          </cell>
        </row>
        <row r="4">
          <cell r="A4">
            <v>101</v>
          </cell>
          <cell r="B4" t="str">
            <v>Oficinas Generales</v>
          </cell>
        </row>
        <row r="5">
          <cell r="A5">
            <v>301</v>
          </cell>
          <cell r="B5" t="str">
            <v>Aguascalientes</v>
          </cell>
        </row>
        <row r="6">
          <cell r="A6">
            <v>302</v>
          </cell>
          <cell r="B6" t="str">
            <v>Bajío</v>
          </cell>
        </row>
        <row r="7">
          <cell r="A7">
            <v>303</v>
          </cell>
          <cell r="B7" t="str">
            <v>Guadalajara</v>
          </cell>
        </row>
        <row r="8">
          <cell r="A8">
            <v>304</v>
          </cell>
          <cell r="B8" t="str">
            <v>Hermosillo</v>
          </cell>
        </row>
        <row r="9">
          <cell r="A9">
            <v>305</v>
          </cell>
          <cell r="B9" t="str">
            <v>La Paz B.C.</v>
          </cell>
        </row>
        <row r="10">
          <cell r="A10">
            <v>306</v>
          </cell>
          <cell r="B10" t="str">
            <v>Los Mochis</v>
          </cell>
        </row>
        <row r="11">
          <cell r="A11">
            <v>307</v>
          </cell>
          <cell r="B11" t="str">
            <v>Manzanillo</v>
          </cell>
        </row>
        <row r="12">
          <cell r="A12">
            <v>308</v>
          </cell>
          <cell r="B12" t="str">
            <v>Mexicali</v>
          </cell>
        </row>
        <row r="13">
          <cell r="A13">
            <v>309</v>
          </cell>
          <cell r="B13" t="str">
            <v>Morelia</v>
          </cell>
        </row>
        <row r="14">
          <cell r="A14">
            <v>310</v>
          </cell>
          <cell r="B14" t="str">
            <v>Puerto Vallarta</v>
          </cell>
        </row>
        <row r="15">
          <cell r="A15">
            <v>311</v>
          </cell>
          <cell r="B15" t="str">
            <v>San Jose del Cabo</v>
          </cell>
        </row>
        <row r="16">
          <cell r="A16">
            <v>312</v>
          </cell>
          <cell r="B16" t="str">
            <v>Tijuana</v>
          </cell>
        </row>
        <row r="17">
          <cell r="A17">
            <v>313</v>
          </cell>
          <cell r="B17" t="str">
            <v>Puerto Peñasco</v>
          </cell>
        </row>
        <row r="18">
          <cell r="A18">
            <v>401</v>
          </cell>
          <cell r="B18" t="str">
            <v>Cancun</v>
          </cell>
        </row>
        <row r="19">
          <cell r="A19">
            <v>402</v>
          </cell>
          <cell r="B19" t="str">
            <v>Cozumel</v>
          </cell>
        </row>
        <row r="20">
          <cell r="A20">
            <v>403</v>
          </cell>
          <cell r="B20" t="str">
            <v xml:space="preserve">Huatulco </v>
          </cell>
        </row>
        <row r="21">
          <cell r="A21">
            <v>404</v>
          </cell>
          <cell r="B21" t="str">
            <v>Merida</v>
          </cell>
        </row>
        <row r="22">
          <cell r="A22">
            <v>405</v>
          </cell>
          <cell r="B22" t="str">
            <v>Minatitlán</v>
          </cell>
        </row>
        <row r="23">
          <cell r="A23">
            <v>406</v>
          </cell>
          <cell r="B23" t="str">
            <v>Oaxaca</v>
          </cell>
        </row>
        <row r="24">
          <cell r="A24">
            <v>407</v>
          </cell>
          <cell r="B24" t="str">
            <v>Tapachula</v>
          </cell>
        </row>
        <row r="25">
          <cell r="A25">
            <v>408</v>
          </cell>
          <cell r="B25" t="str">
            <v>Veracruz</v>
          </cell>
        </row>
        <row r="26">
          <cell r="A26">
            <v>409</v>
          </cell>
          <cell r="B26" t="str">
            <v>Villahermosa</v>
          </cell>
        </row>
        <row r="27">
          <cell r="A27">
            <v>501</v>
          </cell>
          <cell r="B27" t="str">
            <v>Acapulco</v>
          </cell>
        </row>
        <row r="28">
          <cell r="A28">
            <v>502</v>
          </cell>
          <cell r="B28" t="str">
            <v>Cd. Juarez</v>
          </cell>
        </row>
        <row r="29">
          <cell r="A29">
            <v>503</v>
          </cell>
          <cell r="B29" t="str">
            <v>Chihuahua</v>
          </cell>
        </row>
        <row r="30">
          <cell r="A30">
            <v>504</v>
          </cell>
          <cell r="B30" t="str">
            <v>Culiacán</v>
          </cell>
        </row>
        <row r="31">
          <cell r="A31">
            <v>505</v>
          </cell>
          <cell r="B31" t="str">
            <v>Durango</v>
          </cell>
        </row>
        <row r="32">
          <cell r="A32">
            <v>506</v>
          </cell>
          <cell r="B32" t="str">
            <v>Mazatlán</v>
          </cell>
        </row>
        <row r="33">
          <cell r="A33">
            <v>507</v>
          </cell>
          <cell r="B33" t="str">
            <v>Monterey</v>
          </cell>
        </row>
        <row r="34">
          <cell r="A34">
            <v>508</v>
          </cell>
          <cell r="B34" t="str">
            <v>Reynosa</v>
          </cell>
        </row>
        <row r="35">
          <cell r="A35">
            <v>509</v>
          </cell>
          <cell r="B35" t="str">
            <v>San Luis Potosí</v>
          </cell>
        </row>
        <row r="36">
          <cell r="A36">
            <v>510</v>
          </cell>
          <cell r="B36" t="str">
            <v>Tampico</v>
          </cell>
        </row>
        <row r="37">
          <cell r="A37">
            <v>511</v>
          </cell>
          <cell r="B37" t="str">
            <v>Torreón</v>
          </cell>
        </row>
        <row r="38">
          <cell r="A38">
            <v>512</v>
          </cell>
          <cell r="B38" t="str">
            <v>Zacatecas</v>
          </cell>
        </row>
        <row r="39">
          <cell r="A39">
            <v>513</v>
          </cell>
          <cell r="B39" t="str">
            <v>Zihuatanejo</v>
          </cell>
        </row>
        <row r="40">
          <cell r="A40">
            <v>601</v>
          </cell>
          <cell r="B40" t="str">
            <v>Campeche</v>
          </cell>
        </row>
        <row r="41">
          <cell r="A41">
            <v>602</v>
          </cell>
          <cell r="B41" t="str">
            <v>Cd. del Carmen</v>
          </cell>
        </row>
        <row r="42">
          <cell r="A42">
            <v>603</v>
          </cell>
          <cell r="B42" t="str">
            <v>Chetumal</v>
          </cell>
        </row>
        <row r="43">
          <cell r="A43">
            <v>604</v>
          </cell>
          <cell r="B43" t="str">
            <v>Comitán</v>
          </cell>
        </row>
        <row r="44">
          <cell r="A44">
            <v>605</v>
          </cell>
          <cell r="B44" t="str">
            <v>Cuernavaca</v>
          </cell>
        </row>
        <row r="45">
          <cell r="A45">
            <v>606</v>
          </cell>
          <cell r="B45" t="str">
            <v>Loma Bonita</v>
          </cell>
        </row>
        <row r="46">
          <cell r="A46">
            <v>607</v>
          </cell>
          <cell r="B46" t="str">
            <v>Palenque</v>
          </cell>
        </row>
        <row r="47">
          <cell r="A47">
            <v>608</v>
          </cell>
          <cell r="B47" t="str">
            <v>Poza Rica</v>
          </cell>
        </row>
        <row r="48">
          <cell r="A48">
            <v>609</v>
          </cell>
          <cell r="B48" t="str">
            <v>Pto. Escondido</v>
          </cell>
        </row>
        <row r="49">
          <cell r="A49">
            <v>610</v>
          </cell>
          <cell r="B49" t="str">
            <v>San Cristóbal</v>
          </cell>
        </row>
        <row r="50">
          <cell r="A50">
            <v>611</v>
          </cell>
          <cell r="B50" t="str">
            <v>Tehuacán</v>
          </cell>
        </row>
        <row r="51">
          <cell r="A51">
            <v>612</v>
          </cell>
          <cell r="B51" t="str">
            <v>Terán</v>
          </cell>
        </row>
        <row r="52">
          <cell r="A52">
            <v>613</v>
          </cell>
          <cell r="B52" t="str">
            <v>Toluca</v>
          </cell>
        </row>
        <row r="53">
          <cell r="A53">
            <v>614</v>
          </cell>
          <cell r="B53" t="str">
            <v>Tuxtla Gutierrez</v>
          </cell>
        </row>
        <row r="54">
          <cell r="A54">
            <v>615</v>
          </cell>
          <cell r="B54" t="str">
            <v>Lázaro Cárdenas</v>
          </cell>
        </row>
        <row r="55">
          <cell r="A55">
            <v>616</v>
          </cell>
          <cell r="B55" t="str">
            <v>Pachuca</v>
          </cell>
        </row>
        <row r="56">
          <cell r="A56">
            <v>617</v>
          </cell>
          <cell r="B56" t="str">
            <v>Puebla</v>
          </cell>
        </row>
        <row r="57">
          <cell r="A57">
            <v>618</v>
          </cell>
          <cell r="B57" t="str">
            <v>Angel Albino Corzo</v>
          </cell>
        </row>
        <row r="58">
          <cell r="A58">
            <v>619</v>
          </cell>
          <cell r="B58" t="str">
            <v>Ixtepec</v>
          </cell>
        </row>
        <row r="59">
          <cell r="A59">
            <v>620</v>
          </cell>
          <cell r="B59" t="str">
            <v>TGZ</v>
          </cell>
        </row>
        <row r="60">
          <cell r="A60">
            <v>701</v>
          </cell>
          <cell r="B60" t="str">
            <v>Cd. Obregón</v>
          </cell>
        </row>
        <row r="61">
          <cell r="A61">
            <v>702</v>
          </cell>
          <cell r="B61" t="str">
            <v>Cd. Victoria</v>
          </cell>
        </row>
        <row r="62">
          <cell r="A62">
            <v>703</v>
          </cell>
          <cell r="B62" t="str">
            <v>Colima</v>
          </cell>
        </row>
        <row r="63">
          <cell r="A63">
            <v>704</v>
          </cell>
          <cell r="B63" t="str">
            <v>Guaymas</v>
          </cell>
        </row>
        <row r="64">
          <cell r="A64">
            <v>705</v>
          </cell>
          <cell r="B64" t="str">
            <v>Loreto</v>
          </cell>
        </row>
        <row r="65">
          <cell r="A65">
            <v>706</v>
          </cell>
          <cell r="B65" t="str">
            <v>Matamoros</v>
          </cell>
        </row>
        <row r="66">
          <cell r="A66">
            <v>707</v>
          </cell>
          <cell r="B66" t="str">
            <v>Nogales</v>
          </cell>
        </row>
        <row r="67">
          <cell r="A67">
            <v>708</v>
          </cell>
          <cell r="B67" t="str">
            <v>Nuevo Laredo</v>
          </cell>
        </row>
        <row r="68">
          <cell r="A68">
            <v>709</v>
          </cell>
          <cell r="B68" t="str">
            <v>Querétaro</v>
          </cell>
        </row>
        <row r="69">
          <cell r="A69">
            <v>710</v>
          </cell>
          <cell r="B69" t="str">
            <v>Tamuín</v>
          </cell>
        </row>
        <row r="70">
          <cell r="A70">
            <v>711</v>
          </cell>
          <cell r="B70" t="str">
            <v>Tepic</v>
          </cell>
        </row>
        <row r="71">
          <cell r="A71">
            <v>712</v>
          </cell>
          <cell r="B71" t="str">
            <v>Uruapan</v>
          </cell>
        </row>
        <row r="72">
          <cell r="A72">
            <v>714</v>
          </cell>
          <cell r="B72" t="str">
            <v>Actopan</v>
          </cell>
        </row>
        <row r="73">
          <cell r="A73">
            <v>717</v>
          </cell>
          <cell r="B73" t="str">
            <v>El Lencero Jalapa Emiliano Zapata </v>
          </cell>
        </row>
        <row r="74">
          <cell r="A74">
            <v>713</v>
          </cell>
          <cell r="B74" t="str">
            <v>Atlangatepec</v>
          </cell>
        </row>
        <row r="75">
          <cell r="A75">
            <v>1000</v>
          </cell>
          <cell r="B75" t="str">
            <v>DIRECCION GENERAL</v>
          </cell>
        </row>
        <row r="76">
          <cell r="A76">
            <v>1001</v>
          </cell>
          <cell r="B76" t="str">
            <v>ORGANO INTERNO DE CONTROL</v>
          </cell>
        </row>
        <row r="77">
          <cell r="A77">
            <v>1002</v>
          </cell>
          <cell r="B77" t="str">
            <v>GERENCIA DE DIFUSION E INFORMACION</v>
          </cell>
        </row>
        <row r="78">
          <cell r="A78">
            <v>1100</v>
          </cell>
          <cell r="B78" t="str">
            <v>DIRECCION DE ASUNTOS JURIDICOS</v>
          </cell>
        </row>
        <row r="79">
          <cell r="A79">
            <v>2000</v>
          </cell>
          <cell r="B79" t="str">
            <v>COORDINACION INSTITUCIONAL</v>
          </cell>
        </row>
        <row r="80">
          <cell r="A80">
            <v>3000</v>
          </cell>
          <cell r="B80" t="str">
            <v>COORDINACION DE UNIDADES DE NEGOCIOS</v>
          </cell>
        </row>
        <row r="81">
          <cell r="A81">
            <v>3100</v>
          </cell>
          <cell r="B81" t="str">
            <v>DIRECCION DE CONSULTORIA Y DESARROLLO DE NEGOCIOS</v>
          </cell>
        </row>
        <row r="82">
          <cell r="A82">
            <v>3110</v>
          </cell>
          <cell r="B82" t="str">
            <v>SUBDIRECCIONDE INFRAEST AEROPORTUARIA</v>
          </cell>
        </row>
        <row r="83">
          <cell r="A83">
            <v>3111</v>
          </cell>
          <cell r="B83" t="str">
            <v>GERENCIA DE OPERACIÓN Y SERVICIOS</v>
          </cell>
        </row>
        <row r="84">
          <cell r="A84">
            <v>3112</v>
          </cell>
          <cell r="B84" t="str">
            <v>GERENCIA DE SEGURIDAD</v>
          </cell>
        </row>
        <row r="85">
          <cell r="A85">
            <v>3113</v>
          </cell>
          <cell r="B85" t="str">
            <v>GERENCIA DE MANTENIMIENTO</v>
          </cell>
        </row>
        <row r="86">
          <cell r="A86">
            <v>3114</v>
          </cell>
          <cell r="B86" t="str">
            <v>GERENCIA DE REGULACION TECNICA</v>
          </cell>
        </row>
        <row r="87">
          <cell r="A87">
            <v>3115</v>
          </cell>
          <cell r="B87" t="str">
            <v>GERENCIA DE SUPERVISION Y SERVICIOS</v>
          </cell>
        </row>
        <row r="88">
          <cell r="A88">
            <v>3120</v>
          </cell>
          <cell r="B88" t="str">
            <v>SUB DE PROYECTOS CONSTRUCCION Y CONSERV.</v>
          </cell>
        </row>
        <row r="89">
          <cell r="A89">
            <v>3130</v>
          </cell>
          <cell r="B89" t="str">
            <v>SUB DE DESARROLLO TECNOLOGICO E IMAGEN</v>
          </cell>
        </row>
        <row r="90">
          <cell r="A90">
            <v>3200</v>
          </cell>
          <cell r="B90" t="str">
            <v>DIRECCION DE COMBUSTIBLES</v>
          </cell>
        </row>
        <row r="91">
          <cell r="A91">
            <v>4000</v>
          </cell>
          <cell r="B91" t="str">
            <v>COORD. DE LA UNIDAD DE SERV. CORPOR.</v>
          </cell>
        </row>
        <row r="92">
          <cell r="A92">
            <v>4010</v>
          </cell>
          <cell r="B92" t="str">
            <v>SUB DE ADMINISTRACIÓN</v>
          </cell>
        </row>
        <row r="93">
          <cell r="A93">
            <v>4011</v>
          </cell>
          <cell r="B93" t="str">
            <v>GCIA DE REC. HUMANOS</v>
          </cell>
        </row>
        <row r="94">
          <cell r="A94">
            <v>4012</v>
          </cell>
          <cell r="B94" t="str">
            <v>GCIA DE CAPACITACION Y DESARROLLO ADMIVO</v>
          </cell>
        </row>
        <row r="95">
          <cell r="A95">
            <v>4013</v>
          </cell>
          <cell r="B95" t="str">
            <v>GCIA DE ADQ. Y SERV. GRALES.</v>
          </cell>
        </row>
        <row r="96">
          <cell r="A96">
            <v>4020</v>
          </cell>
          <cell r="B96" t="str">
            <v>SUBD. DE FINANZAS</v>
          </cell>
        </row>
        <row r="97">
          <cell r="A97">
            <v>4030</v>
          </cell>
          <cell r="B97" t="str">
            <v>SUB. DE INFÓRMATICA</v>
          </cell>
        </row>
        <row r="98">
          <cell r="A98">
            <v>8000</v>
          </cell>
          <cell r="B98" t="str">
            <v>ESTACION DE COMB. ASA</v>
          </cell>
        </row>
        <row r="99">
          <cell r="A99">
            <v>9000</v>
          </cell>
          <cell r="B99" t="str">
            <v>AEROPUERTOS DE ASA</v>
          </cell>
        </row>
      </sheetData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datos base GV"/>
      <sheetName val="Sheet1"/>
      <sheetName val="Programa de inv GV"/>
      <sheetName val="Cálculo del Resultado Neto GV"/>
      <sheetName val="evaluación económica GV"/>
      <sheetName val="sensibilidad económica GV"/>
      <sheetName val="CT"/>
      <sheetName val="Opciones"/>
      <sheetName val="Base de Datos"/>
      <sheetName val="Costos marginales ok"/>
      <sheetName val="Costos marginales"/>
      <sheetName val="INGRESO CAPACIDAD"/>
    </sheetNames>
    <sheetDataSet>
      <sheetData sheetId="0" refreshError="1"/>
      <sheetData sheetId="1" refreshError="1">
        <row r="46">
          <cell r="E46">
            <v>38353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"/>
      <sheetName val="-89"/>
      <sheetName val="OIC"/>
      <sheetName val="RESTO - E"/>
      <sheetName val="con pas"/>
      <sheetName val="Hoja8"/>
      <sheetName val="TODO PROY"/>
      <sheetName val="3"/>
      <sheetName val="5"/>
      <sheetName val="7"/>
      <sheetName val="9"/>
      <sheetName val="aeropuerto"/>
      <sheetName val="entidad"/>
      <sheetName val="TODO PROY (2)"/>
      <sheetName val="con p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B1" t="str">
            <v>ESTRUCTURA CONTABLE PRESUPUESTAL</v>
          </cell>
        </row>
        <row r="2">
          <cell r="A2" t="str">
            <v>1409JZL0021</v>
          </cell>
          <cell r="B2" t="str">
            <v>F0</v>
          </cell>
        </row>
        <row r="3">
          <cell r="A3" t="str">
            <v>1409JZL0022</v>
          </cell>
          <cell r="B3" t="str">
            <v>F1</v>
          </cell>
        </row>
        <row r="4">
          <cell r="A4" t="str">
            <v>1409JZL0008</v>
          </cell>
          <cell r="B4" t="str">
            <v>F2</v>
          </cell>
        </row>
        <row r="5">
          <cell r="A5" t="str">
            <v>1409JZL0010</v>
          </cell>
          <cell r="B5" t="str">
            <v>F3</v>
          </cell>
        </row>
        <row r="6">
          <cell r="A6" t="str">
            <v>1409JZL0011</v>
          </cell>
          <cell r="B6" t="str">
            <v>F4</v>
          </cell>
        </row>
      </sheetData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v"/>
      <sheetName val="nva tec"/>
      <sheetName val="tg"/>
      <sheetName val="SDG"/>
      <sheetName val="evaluación económica const"/>
      <sheetName val="sensib sdg"/>
      <sheetName val="perfil inv"/>
      <sheetName val="RESULTADOS"/>
      <sheetName val="perfil inv 10a"/>
      <sheetName val="RESULTADOS 10a"/>
      <sheetName val="fp y efic sin GRPS"/>
      <sheetName val="fp y efic sin GRPO"/>
      <sheetName val="fp y efic sin GRPNO"/>
      <sheetName val="fp y efic sin GRPN"/>
      <sheetName val="fp y efic sin GRPC"/>
      <sheetName val="Capacidad sin GRPC"/>
      <sheetName val="Capacidad sin GRPNO"/>
      <sheetName val="Capacidad sin GRPN"/>
      <sheetName val="Capacidad sin GRPO"/>
      <sheetName val="Capacidad sin GRPS"/>
      <sheetName val="Capacidad SDG Eval"/>
      <sheetName val="CUP HIST. tg gen dist"/>
      <sheetName val="CUP HIST. (2)"/>
    </sheetNames>
    <sheetDataSet>
      <sheetData sheetId="0"/>
      <sheetData sheetId="1"/>
      <sheetData sheetId="2"/>
      <sheetData sheetId="3">
        <row r="4">
          <cell r="J4" t="str">
            <v>GENERACION</v>
          </cell>
        </row>
        <row r="6">
          <cell r="J6">
            <v>0.12</v>
          </cell>
        </row>
      </sheetData>
      <sheetData sheetId="4">
        <row r="16">
          <cell r="J16">
            <v>11.3</v>
          </cell>
        </row>
      </sheetData>
      <sheetData sheetId="5">
        <row r="7">
          <cell r="I7">
            <v>2008</v>
          </cell>
        </row>
        <row r="35">
          <cell r="J35">
            <v>1.1012377902056039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datos base GV"/>
      <sheetName val="Sheet1"/>
      <sheetName val="Programa de inv GV"/>
      <sheetName val="Cálculo del Resultado Neto GV"/>
      <sheetName val="evaluación económica GV"/>
      <sheetName val="sensibilidad económica GV"/>
      <sheetName val="CT"/>
      <sheetName val="Opciones"/>
      <sheetName val="Base de Datos"/>
      <sheetName val="sensib grpo"/>
      <sheetName val="t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 (7)"/>
      <sheetName val="invcombustibles"/>
      <sheetName val="inv todo (2)"/>
      <sheetName val="k005"/>
      <sheetName val="VILALHER (2)"/>
      <sheetName val="ixt"/>
      <sheetName val="TODO (6)"/>
      <sheetName val="CD CARMEN"/>
      <sheetName val="PROY-INV-CONCEP"/>
      <sheetName val="TODO (5)"/>
      <sheetName val="POZARICA"/>
      <sheetName val="K28 (2)"/>
      <sheetName val="CATAREAS"/>
      <sheetName val="K28"/>
      <sheetName val="solo -29"/>
      <sheetName val="solo aeropuertos"/>
      <sheetName val="inv todo"/>
      <sheetName val="Hoja8"/>
      <sheetName val="OIC"/>
      <sheetName val="inver-entidades (2)"/>
      <sheetName val="inv"/>
      <sheetName val="inver-entidades"/>
      <sheetName val="PROY - PROPIOS"/>
      <sheetName val="Hoja4 (4)"/>
      <sheetName val="TODO (4)"/>
      <sheetName val="inversión"/>
      <sheetName val="proy-fiscales"/>
      <sheetName val="PROY-TODO"/>
      <sheetName val="Hoja6"/>
      <sheetName val="Hoja5"/>
      <sheetName val="PROY (2)"/>
      <sheetName val="TODO (2)"/>
      <sheetName val="PROY-2"/>
      <sheetName val="PROY"/>
      <sheetName val="Hoja4 (3)"/>
      <sheetName val="Hoja4 (2)"/>
      <sheetName val="TODO"/>
      <sheetName val="VILALHER"/>
      <sheetName val="Hoja1 (3)"/>
      <sheetName val="Hoja4"/>
      <sheetName val="Hoja1 (2)"/>
      <sheetName val="Hoja1"/>
      <sheetName val="Hoja7"/>
      <sheetName val="3-E"/>
      <sheetName val="5-K"/>
      <sheetName val="7-K"/>
      <sheetName val="9-K"/>
      <sheetName val="TOTAL PROY"/>
      <sheetName val="TODO (3)"/>
      <sheetName val="Hoja2"/>
      <sheetName val="aeropuerto"/>
      <sheetName val="entidad"/>
      <sheetName val="entidad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>
        <row r="1">
          <cell r="A1" t="str">
            <v>ESTRUCTURA CONTABLE PRESUPUESTAL</v>
          </cell>
          <cell r="B1" t="str">
            <v>CLAVE</v>
          </cell>
        </row>
        <row r="2">
          <cell r="A2">
            <v>1</v>
          </cell>
          <cell r="B2" t="str">
            <v>1309JZL0002</v>
          </cell>
        </row>
        <row r="3">
          <cell r="A3">
            <v>2</v>
          </cell>
          <cell r="B3" t="str">
            <v>1209JZL0003</v>
          </cell>
        </row>
        <row r="4">
          <cell r="A4">
            <v>3</v>
          </cell>
          <cell r="B4" t="str">
            <v>1309JZL0005</v>
          </cell>
        </row>
        <row r="5">
          <cell r="A5">
            <v>4</v>
          </cell>
          <cell r="B5" t="str">
            <v>1309JZL0006</v>
          </cell>
        </row>
        <row r="6">
          <cell r="A6">
            <v>5</v>
          </cell>
          <cell r="B6" t="str">
            <v>1309JZL0007</v>
          </cell>
        </row>
        <row r="7">
          <cell r="A7">
            <v>6</v>
          </cell>
          <cell r="B7" t="str">
            <v>1209JZL0007</v>
          </cell>
        </row>
        <row r="8">
          <cell r="A8">
            <v>7</v>
          </cell>
          <cell r="B8" t="str">
            <v>1209JZL0008</v>
          </cell>
        </row>
        <row r="9">
          <cell r="A9">
            <v>8</v>
          </cell>
          <cell r="B9" t="str">
            <v>1209JZL0009</v>
          </cell>
        </row>
        <row r="10">
          <cell r="A10">
            <v>9</v>
          </cell>
          <cell r="B10" t="str">
            <v>1309JZL0008</v>
          </cell>
        </row>
        <row r="11">
          <cell r="A11">
            <v>10</v>
          </cell>
          <cell r="B11" t="str">
            <v>1309JZL0011</v>
          </cell>
        </row>
        <row r="12">
          <cell r="A12">
            <v>11</v>
          </cell>
          <cell r="B12" t="str">
            <v>1309JZL0012</v>
          </cell>
        </row>
        <row r="13">
          <cell r="A13">
            <v>12</v>
          </cell>
          <cell r="B13" t="str">
            <v>1309JZL0018</v>
          </cell>
        </row>
        <row r="14">
          <cell r="A14">
            <v>13</v>
          </cell>
          <cell r="B14" t="str">
            <v>1309JZL0019</v>
          </cell>
        </row>
        <row r="15">
          <cell r="A15">
            <v>14</v>
          </cell>
          <cell r="B15" t="str">
            <v>1209JZL0015</v>
          </cell>
        </row>
        <row r="16">
          <cell r="A16">
            <v>15</v>
          </cell>
          <cell r="B16" t="str">
            <v>1309JZL0024</v>
          </cell>
        </row>
        <row r="17">
          <cell r="A17">
            <v>16</v>
          </cell>
          <cell r="B17" t="str">
            <v>1409JZL0016</v>
          </cell>
        </row>
        <row r="18">
          <cell r="A18">
            <v>17</v>
          </cell>
          <cell r="B18" t="str">
            <v>1209JZL0018</v>
          </cell>
        </row>
        <row r="19">
          <cell r="A19">
            <v>18</v>
          </cell>
          <cell r="B19" t="str">
            <v>1209JZL0019</v>
          </cell>
        </row>
        <row r="20">
          <cell r="A20">
            <v>19</v>
          </cell>
          <cell r="B20" t="str">
            <v>1209JZL0020</v>
          </cell>
        </row>
        <row r="21">
          <cell r="A21">
            <v>20</v>
          </cell>
          <cell r="B21" t="str">
            <v>1209JZL0021</v>
          </cell>
        </row>
        <row r="22">
          <cell r="A22">
            <v>21</v>
          </cell>
          <cell r="B22" t="str">
            <v>1409JZL0017</v>
          </cell>
        </row>
        <row r="23">
          <cell r="A23">
            <v>22</v>
          </cell>
          <cell r="B23" t="str">
            <v>1209JZL0023</v>
          </cell>
        </row>
        <row r="24">
          <cell r="A24">
            <v>23</v>
          </cell>
          <cell r="B24" t="str">
            <v>1409JZL0018</v>
          </cell>
        </row>
        <row r="25">
          <cell r="A25">
            <v>24</v>
          </cell>
          <cell r="B25" t="str">
            <v>1409JZL0020</v>
          </cell>
        </row>
        <row r="26">
          <cell r="A26">
            <v>25</v>
          </cell>
          <cell r="B26" t="str">
            <v>1209JZL0026</v>
          </cell>
        </row>
        <row r="27">
          <cell r="A27">
            <v>26</v>
          </cell>
          <cell r="B27" t="str">
            <v>1409JZL0023</v>
          </cell>
        </row>
        <row r="28">
          <cell r="A28">
            <v>27</v>
          </cell>
          <cell r="B28" t="str">
            <v>1409JZL0024</v>
          </cell>
        </row>
        <row r="29">
          <cell r="A29">
            <v>28</v>
          </cell>
          <cell r="B29" t="str">
            <v>1409JZL0025</v>
          </cell>
        </row>
        <row r="30">
          <cell r="A30">
            <v>29</v>
          </cell>
          <cell r="B30" t="str">
            <v>1209JZL0001</v>
          </cell>
        </row>
        <row r="31">
          <cell r="A31">
            <v>30</v>
          </cell>
          <cell r="B31" t="str">
            <v>1409JZL0027</v>
          </cell>
        </row>
        <row r="32">
          <cell r="A32">
            <v>31</v>
          </cell>
          <cell r="B32" t="str">
            <v>1209JZL0031</v>
          </cell>
        </row>
        <row r="33">
          <cell r="A33">
            <v>32</v>
          </cell>
          <cell r="B33" t="str">
            <v>1509JZL0001</v>
          </cell>
        </row>
      </sheetData>
      <sheetData sheetId="44"/>
      <sheetData sheetId="45"/>
      <sheetData sheetId="46"/>
      <sheetData sheetId="47">
        <row r="1">
          <cell r="A1" t="str">
            <v>ESTRUCTURA PROGRAMÁTICA</v>
          </cell>
          <cell r="B1" t="str">
            <v>ESTRUCTURA CONTABLE PRESUPUESTAL</v>
          </cell>
        </row>
        <row r="2">
          <cell r="A2" t="str">
            <v>1309JZL0002</v>
          </cell>
          <cell r="B2" t="str">
            <v>Programa de Adquisición de Equipos de Seguridad 2014</v>
          </cell>
        </row>
        <row r="3">
          <cell r="A3" t="str">
            <v>1209JZL0003</v>
          </cell>
          <cell r="B3" t="str">
            <v>Programa de Adquisición de Mobiliario y Equipo Administrativo 2013</v>
          </cell>
        </row>
        <row r="4">
          <cell r="A4" t="str">
            <v>1309JZL0005</v>
          </cell>
          <cell r="B4" t="str">
            <v>Programa de Desarrollo Tecnológico de Mobiliario y Equipo de Uso Aeroportuario 2014</v>
          </cell>
        </row>
        <row r="5">
          <cell r="A5" t="str">
            <v>1309JZL0006</v>
          </cell>
          <cell r="B5" t="str">
            <v>Programa de Sustitución de Equipo de la Red Aeroportuaria 2014</v>
          </cell>
        </row>
        <row r="6">
          <cell r="A6" t="str">
            <v>1309JZL0007</v>
          </cell>
          <cell r="B6" t="str">
            <v>Programa de implementación de sistema de medición de nivel y temperatura 2014</v>
          </cell>
        </row>
        <row r="7">
          <cell r="A7" t="str">
            <v>1209JZL0007</v>
          </cell>
          <cell r="B7" t="str">
            <v>Programa de Adquisiciones de Infraestructura Operacional para las Estaciones de Combustibles (5000 Y 6000)</v>
          </cell>
        </row>
        <row r="8">
          <cell r="A8" t="str">
            <v>1209JZL0008</v>
          </cell>
          <cell r="B8" t="str">
            <v>Adquisición de computadores de flujo para estaciones de combustibles 2013</v>
          </cell>
        </row>
        <row r="9">
          <cell r="A9" t="str">
            <v>1209JZL0009</v>
          </cell>
          <cell r="B9" t="str">
            <v>Programa de adquisiciones para carga y descarga de combustible de aviación 2013</v>
          </cell>
        </row>
        <row r="10">
          <cell r="A10" t="str">
            <v>1309JZL0008</v>
          </cell>
          <cell r="B10" t="str">
            <v>Programa de adquisición de parque vehicular 2014</v>
          </cell>
        </row>
        <row r="11">
          <cell r="A11" t="str">
            <v>1309JZL0011</v>
          </cell>
          <cell r="B11" t="str">
            <v>Programa de adquisiciones  para la atención de emergencias en las estaciones de combustibles 2014</v>
          </cell>
        </row>
        <row r="12">
          <cell r="A12" t="str">
            <v>1309JZL0012</v>
          </cell>
          <cell r="B12" t="str">
            <v>Programa de adquisición de computadores de flujo para sistemas SCADA de estaciones de combustibles 2014</v>
          </cell>
        </row>
        <row r="13">
          <cell r="A13" t="str">
            <v>1309JZL0018</v>
          </cell>
          <cell r="B13" t="str">
            <v>Sistema de Control de Combustibles en Plataforma SCCP 2014</v>
          </cell>
        </row>
        <row r="14">
          <cell r="A14" t="str">
            <v>1309JZL0019</v>
          </cell>
          <cell r="B14" t="str">
            <v>Sistema de Circuito Cerrado de Televisión para Estaciones de Combustibles y Servicios 2014</v>
          </cell>
        </row>
        <row r="15">
          <cell r="A15" t="str">
            <v>1209JZL0015</v>
          </cell>
          <cell r="B15" t="str">
            <v>Programa de Adquisición de Vehículos para la Seguridad Operacional 2013</v>
          </cell>
        </row>
        <row r="16">
          <cell r="A16" t="str">
            <v>1309JZL0024</v>
          </cell>
          <cell r="B16" t="str">
            <v>Programa de Adquisiciones para Sistemas de Carga y Descarga de Combustibles de Aviación 2014</v>
          </cell>
        </row>
        <row r="17">
          <cell r="A17" t="str">
            <v>1409JZL0016</v>
          </cell>
          <cell r="B17" t="str">
            <v>Programa de Accesibilidad 2014 (Adquisiciones)</v>
          </cell>
        </row>
        <row r="18">
          <cell r="A18" t="str">
            <v>1209JZL0018</v>
          </cell>
          <cell r="B18" t="str">
            <v>Programa de Adquisición de Equipo de Seguridad 2013</v>
          </cell>
        </row>
        <row r="19">
          <cell r="A19" t="str">
            <v>1209JZL0019</v>
          </cell>
          <cell r="B19" t="str">
            <v>Sistema de Control  de Combustible en Plataforma 2013</v>
          </cell>
        </row>
        <row r="20">
          <cell r="A20" t="str">
            <v>1209JZL0020</v>
          </cell>
          <cell r="B20" t="str">
            <v>Sistema de Medición de Combustible de Aviación 2013</v>
          </cell>
        </row>
        <row r="21">
          <cell r="A21" t="str">
            <v>1209JZL0021</v>
          </cell>
          <cell r="B21" t="str">
            <v>Programa de Accesibilidad 2013</v>
          </cell>
        </row>
        <row r="22">
          <cell r="A22" t="str">
            <v>1409JZL0017</v>
          </cell>
          <cell r="B22" t="str">
            <v>Programa de Adquisición de Vehículos para la Seguridad Operacional 2015</v>
          </cell>
        </row>
        <row r="23">
          <cell r="A23" t="str">
            <v>1209JZL0023</v>
          </cell>
          <cell r="B23" t="str">
            <v>Programa de adquisición de parque vehicular 2013</v>
          </cell>
        </row>
        <row r="24">
          <cell r="A24" t="str">
            <v>1409JZL0018</v>
          </cell>
          <cell r="B24" t="str">
            <v>Programa de Adquisición de Equipos de Seguridad 2015</v>
          </cell>
        </row>
        <row r="25">
          <cell r="A25" t="str">
            <v>1409JZL0020</v>
          </cell>
          <cell r="B25" t="str">
            <v>Programa de implementación de sistema de medición de combustibles 2015</v>
          </cell>
        </row>
        <row r="26">
          <cell r="A26" t="str">
            <v>1209JZL0026</v>
          </cell>
          <cell r="B26" t="str">
            <v>Programa de Sustitución de Mobiliario y Equipo de la Red Aeroportuaria 2013</v>
          </cell>
        </row>
        <row r="27">
          <cell r="A27" t="str">
            <v>1409JZL0023</v>
          </cell>
          <cell r="B27" t="str">
            <v>Programa de adquisiciones de equipo de laboratorio y aseguramiento de la calidad del combustible 2015</v>
          </cell>
        </row>
        <row r="28">
          <cell r="A28" t="str">
            <v>1409JZL0024</v>
          </cell>
          <cell r="B28" t="str">
            <v>Sistema de control de combustible en plataforma-SCCP-2015</v>
          </cell>
        </row>
        <row r="29">
          <cell r="A29" t="str">
            <v>1409JZL0025</v>
          </cell>
          <cell r="B29" t="str">
            <v>Programa de sustitución de mobiliario y equipo de la red aeroportuaria 2015</v>
          </cell>
        </row>
        <row r="30">
          <cell r="A30" t="str">
            <v>1209JZL0001</v>
          </cell>
          <cell r="B30" t="str">
            <v>Programa de sustitución de equipo del aeropuerto de Puebla 2012-2013</v>
          </cell>
        </row>
        <row r="31">
          <cell r="A31" t="str">
            <v>1409JZL0027</v>
          </cell>
          <cell r="B31" t="str">
            <v>Programa de adquisiciones para carga y descarga de combustible de aviación 2015</v>
          </cell>
        </row>
        <row r="32">
          <cell r="A32" t="str">
            <v>1209JZL0031</v>
          </cell>
          <cell r="B32" t="str">
            <v>Programa de Desarrollo Tecnológico de Mobiliario, Vehículos y Equipo de Uso Aeroportuario</v>
          </cell>
        </row>
        <row r="33">
          <cell r="A33" t="str">
            <v>1509JZL0001</v>
          </cell>
          <cell r="B33" t="str">
            <v>Programa de adquisición de computadores de flujo para sistemas SCADA de estaciones de combustibles 2015</v>
          </cell>
        </row>
        <row r="34">
          <cell r="A34" t="str">
            <v>1109JZL0028</v>
          </cell>
          <cell r="B34" t="str">
            <v>Construcción de Tanques de Almacenamiento  2013</v>
          </cell>
        </row>
        <row r="35">
          <cell r="A35" t="str">
            <v>1309JZL0009</v>
          </cell>
          <cell r="B35" t="str">
            <v>Modernizar el Aeropuerto de Chetumal</v>
          </cell>
        </row>
        <row r="36">
          <cell r="A36" t="str">
            <v>1309JZL0015</v>
          </cell>
          <cell r="B36" t="str">
            <v>Construcción de Tanque de Almacenamiento en la Estación de Ciudad del Carmen</v>
          </cell>
        </row>
        <row r="37">
          <cell r="A37" t="str">
            <v>1409JZL0001</v>
          </cell>
          <cell r="B37" t="str">
            <v>Construcción de cuartos de prueba, almacén y taller de mantenimiento 2014</v>
          </cell>
        </row>
        <row r="38">
          <cell r="A38" t="str">
            <v>1409JZL0003</v>
          </cell>
          <cell r="B38" t="str">
            <v>Programa de infraestructura de la red aeroportuaria 2014</v>
          </cell>
        </row>
        <row r="39">
          <cell r="A39" t="str">
            <v>1409JZL0004</v>
          </cell>
          <cell r="B39" t="str">
            <v>Programa de infraestructura del Aeropuerto de Tepic 2014</v>
          </cell>
        </row>
        <row r="40">
          <cell r="A40" t="str">
            <v>1409JZL0022</v>
          </cell>
          <cell r="B40" t="str">
            <v>Aeropuerto Internacional de Chetumal</v>
          </cell>
        </row>
        <row r="41">
          <cell r="A41" t="str">
            <v>1409JZL0013</v>
          </cell>
          <cell r="B41" t="str">
            <v>Programa de construcción de oficinas operativas y complementarias en la estación de combustibles México 2014-2015</v>
          </cell>
        </row>
        <row r="42">
          <cell r="A42" t="str">
            <v>1409JZL0014</v>
          </cell>
          <cell r="B42" t="str">
            <v>Programa de construcción de oficinas operativas y complementarias en la estación de combustibles de Cancún 2014-2015</v>
          </cell>
        </row>
        <row r="43">
          <cell r="A43" t="str">
            <v>1209JZL0011</v>
          </cell>
          <cell r="B43" t="str">
            <v>Construcción de Plataformas para Helicópteros y Plataforma de Viraje de Aeronaves 2013</v>
          </cell>
        </row>
        <row r="44">
          <cell r="A44" t="str">
            <v>1409JZL0021</v>
          </cell>
          <cell r="B44" t="str">
            <v>Construir un aeropuerto en la región del Istmo (Ixtepec)</v>
          </cell>
        </row>
        <row r="45">
          <cell r="A45" t="str">
            <v>1409JZL0015</v>
          </cell>
          <cell r="B45" t="str">
            <v>Programa de infraestructura aeroportuaria de la red ASA 2015</v>
          </cell>
        </row>
        <row r="46">
          <cell r="A46" t="str">
            <v>1409JZL0019</v>
          </cell>
          <cell r="B46" t="str">
            <v>Construcción de tanques de almacenamiento en estaciones de combustibles 2015</v>
          </cell>
        </row>
        <row r="47">
          <cell r="A47" t="str">
            <v>1509JZL0002</v>
          </cell>
          <cell r="B47" t="str">
            <v>Centro de capacitación especializado para personal de aviación 2015</v>
          </cell>
        </row>
        <row r="48">
          <cell r="A48" t="str">
            <v>1209JZL0024</v>
          </cell>
          <cell r="B48" t="str">
            <v>Construcción de Oficinas Operativas de la Estación Gasolinera 3451</v>
          </cell>
        </row>
        <row r="49">
          <cell r="A49" t="str">
            <v>1209JZL0027</v>
          </cell>
          <cell r="B49" t="str">
            <v>Ampliación de sala de llegada internacional para separación de flujo de pasajeros en Uruapan</v>
          </cell>
        </row>
        <row r="50">
          <cell r="A50" t="str">
            <v>1209JZL0029</v>
          </cell>
          <cell r="B50" t="str">
            <v>Construcción de Camino de Acceso al SEI 2013</v>
          </cell>
        </row>
        <row r="51">
          <cell r="A51" t="str">
            <v>0209JZL0024</v>
          </cell>
          <cell r="B51" t="str">
            <v>Equipamiento y obra de combustibles</v>
          </cell>
        </row>
        <row r="52">
          <cell r="A52" t="str">
            <v xml:space="preserve">1009JZL0008 </v>
          </cell>
          <cell r="B52" t="str">
            <v>Construcción de la Plataforma de Aviación General en Campeche</v>
          </cell>
        </row>
        <row r="53">
          <cell r="A53" t="str">
            <v xml:space="preserve">1109JZL0011 </v>
          </cell>
          <cell r="B53" t="str">
            <v>Ampliación de Plataforma de Aviación General, Construcción de Helirampas y Ampliación de Estacionamiento Vehicular en el Aeropuerto Internacional de Ciudad Obregón</v>
          </cell>
        </row>
        <row r="54">
          <cell r="A54" t="str">
            <v xml:space="preserve">1109JZL0013 </v>
          </cell>
          <cell r="B54" t="str">
            <v>Adecuación, Optimización y Reordenamiento de Flujos en el Edificio de Pasajeros y Construcción de Oficinas Administrativas en el Aeropuerto de Puerto Escondido</v>
          </cell>
        </row>
        <row r="55">
          <cell r="A55" t="str">
            <v xml:space="preserve">1109JZL0025 </v>
          </cell>
          <cell r="B55" t="str">
            <v>Construcción de Plataformas para Helicópteros 2012</v>
          </cell>
        </row>
        <row r="56">
          <cell r="A56" t="str">
            <v>1109JZL0019</v>
          </cell>
          <cell r="B56" t="str">
            <v>Construcción de Drenajes Industriales de las Estaciones de Combustibles 2012-2013</v>
          </cell>
        </row>
        <row r="57">
          <cell r="A57" t="str">
            <v>1109JZL0014</v>
          </cell>
          <cell r="B57" t="str">
            <v>Adecuación, Optimización de Espacios y Reordenamiento de Flujos del Edificio de Pasajeros en el Aeropuerto Internacional de Chetumal</v>
          </cell>
        </row>
        <row r="58">
          <cell r="A58" t="str">
            <v>1309JZL0010</v>
          </cell>
          <cell r="B58" t="str">
            <v>Programa de rehabilitación de caminos y cercados perimetrales para la seguridad y obras de protección ambiental 2014</v>
          </cell>
        </row>
        <row r="59">
          <cell r="A59" t="str">
            <v>1309JZL0013</v>
          </cell>
          <cell r="B59" t="str">
            <v>Programa de mantenimiento y rehabilitación de la infraestructura sustantiva para suministro de combustible 2014</v>
          </cell>
        </row>
        <row r="60">
          <cell r="A60" t="str">
            <v>1309JZL0014</v>
          </cell>
          <cell r="B60" t="str">
            <v>Progrma para la rehabilitación de la pista, rodajes y plataformas de aviación comercial y general en el aeropuerto de Colima, Colima</v>
          </cell>
        </row>
        <row r="61">
          <cell r="A61" t="str">
            <v>1309JZL0020</v>
          </cell>
          <cell r="B61" t="str">
            <v xml:space="preserve">Programa de mantenimiento de infraestructura de la Red Aeroportuaria 2014 </v>
          </cell>
        </row>
        <row r="62">
          <cell r="A62" t="str">
            <v>1209JZL0006</v>
          </cell>
          <cell r="B62" t="str">
            <v>Programa de remediación de suelo  2013</v>
          </cell>
        </row>
        <row r="63">
          <cell r="A63" t="str">
            <v>1309JZL0022</v>
          </cell>
          <cell r="B63" t="str">
            <v>Programa de Mantenimiento y Rehabilitación de Tanques de Almacenamiento 2014</v>
          </cell>
        </row>
        <row r="64">
          <cell r="A64" t="str">
            <v>1409JZL0002</v>
          </cell>
          <cell r="B64" t="str">
            <v>Programa de Mantenimiento de Vialidades en Estaciones de Combustibles 2014</v>
          </cell>
        </row>
        <row r="65">
          <cell r="A65" t="str">
            <v>1309JZL0021</v>
          </cell>
          <cell r="B65" t="str">
            <v>Programa de Accesibilidad 2014</v>
          </cell>
        </row>
        <row r="66">
          <cell r="A66" t="str">
            <v>1409JZL0009</v>
          </cell>
          <cell r="B66" t="str">
            <v>Programa de rehabilitación del drenaje industrial de la estación de combustibles de Guadalajara 2014-2015</v>
          </cell>
        </row>
        <row r="67">
          <cell r="A67" t="str">
            <v>1409JZL0012</v>
          </cell>
          <cell r="B67" t="str">
            <v>Programa de remediación de suelo 2014-2016</v>
          </cell>
        </row>
        <row r="68">
          <cell r="A68" t="str">
            <v>1209JZL0012</v>
          </cell>
          <cell r="B68" t="str">
            <v>Programa de Mantenimiento de Infraestructura de Seguridad de las Estaciones de Combustibles 2013</v>
          </cell>
        </row>
        <row r="69">
          <cell r="A69" t="str">
            <v>1209JZL0013</v>
          </cell>
          <cell r="B69" t="str">
            <v>Programa de Mantenimiento y Rehabilitación de la Infraestructura Sustantiva para el Suministro de Combustibles  2013</v>
          </cell>
        </row>
        <row r="70">
          <cell r="A70" t="str">
            <v>1209JZL0014</v>
          </cell>
          <cell r="B70" t="str">
            <v>Rehabilitación y Reubicación del Sistema de Almacenamiento de la Estación de Combustibles de Cancún 2013-2015</v>
          </cell>
        </row>
        <row r="71">
          <cell r="A71" t="str">
            <v>1409JZL0026</v>
          </cell>
          <cell r="B71" t="str">
            <v>Programa de mantenimiento de la red aeroportuaria 2015</v>
          </cell>
        </row>
        <row r="72">
          <cell r="A72" t="str">
            <v>1209JZL0016</v>
          </cell>
          <cell r="B72" t="str">
            <v>Programa de Rehabilitación de Vialidades,  Caminos y Cercados Perimetrales para la Seguridad y Obras de Protección Ambiental 2013</v>
          </cell>
        </row>
        <row r="73">
          <cell r="A73" t="str">
            <v>1209JZL0017</v>
          </cell>
          <cell r="B73" t="str">
            <v>Programa de Mantenimiento de Infraestructura Aeroportuaria 2013</v>
          </cell>
        </row>
        <row r="75">
          <cell r="A75" t="str">
            <v>1209JZL0022</v>
          </cell>
          <cell r="B75" t="str">
            <v>Programa de rehabilitación de la pista y rodajes en el aeropuerto de Campeche</v>
          </cell>
        </row>
        <row r="76">
          <cell r="A76" t="str">
            <v>1209JZL0025</v>
          </cell>
          <cell r="B76" t="str">
            <v>Programa de remediación del suelo y subsuelo de la estación de combustibles México 2013-2015</v>
          </cell>
        </row>
        <row r="77">
          <cell r="A77" t="str">
            <v>1209JZL0028</v>
          </cell>
          <cell r="B77" t="str">
            <v>Programa de mantenimiento y rehabilitación de la infraestructura de apoyo para el suministro de combustible de aviación 2013</v>
          </cell>
        </row>
        <row r="78">
          <cell r="A78" t="str">
            <v>1209JZL0002</v>
          </cell>
          <cell r="B78" t="str">
            <v>Programa de Mantenimiento del Aeropuerto de Puebla 2012-2013</v>
          </cell>
        </row>
        <row r="79">
          <cell r="A79" t="str">
            <v>1109JZL0003</v>
          </cell>
          <cell r="B79" t="str">
            <v>Programa de Mantenimiento de la Infraestructura Operacional de las Estaciones de Combustibles 2011-2015</v>
          </cell>
        </row>
        <row r="80">
          <cell r="A80" t="str">
            <v xml:space="preserve">1109JZL0016 </v>
          </cell>
          <cell r="B80" t="str">
            <v>Programa de Mantenimiento de la Infraestructura de Seguridad de las Estaciones de Combustibles 2012</v>
          </cell>
        </row>
        <row r="81">
          <cell r="A81" t="str">
            <v xml:space="preserve">1109JZL0022 </v>
          </cell>
          <cell r="B81" t="str">
            <v>Programa de Mantenimiento de Infraestructura de la Red Aeroportuaria, 2012</v>
          </cell>
        </row>
        <row r="82">
          <cell r="A82" t="str">
            <v xml:space="preserve">1109JZL0026 </v>
          </cell>
          <cell r="B82" t="str">
            <v>Programa de Mantenimiento y Rehabilitación de la Infraestructura de Apoyo para el Suministro de Combustibles 2012</v>
          </cell>
        </row>
        <row r="83">
          <cell r="A83" t="str">
            <v xml:space="preserve">1109JZL0033 </v>
          </cell>
          <cell r="B83" t="str">
            <v>Construcción de camino de acceso al SEI 2012</v>
          </cell>
        </row>
        <row r="84">
          <cell r="A84" t="str">
            <v>1209JZL0032</v>
          </cell>
          <cell r="B84" t="str">
            <v xml:space="preserve">Rehabilitación de pavimentos de uso aeronáutico de pista 16-34, rodajes alfa y bravo, así como plataforma de aviación en el aeródromo aeronaval de La Pesca, Tamaulipas. </v>
          </cell>
        </row>
        <row r="85">
          <cell r="A85" t="str">
            <v>1109JZL0004</v>
          </cell>
          <cell r="B85" t="str">
            <v>Programa de Mantenimiento de la Infraestructura de Seguridad de las Estaciones de Combustibles 2011</v>
          </cell>
        </row>
        <row r="86">
          <cell r="A86" t="str">
            <v>1509JZL0003</v>
          </cell>
          <cell r="B86" t="str">
            <v>Programa de mantenimiento del aeropuerto de Atlangatepec, Tlaxcala</v>
          </cell>
        </row>
        <row r="87">
          <cell r="A87" t="str">
            <v>1309JZL0001</v>
          </cell>
          <cell r="B87" t="str">
            <v>Programas Maestros de Desarrollo 2014</v>
          </cell>
        </row>
        <row r="88">
          <cell r="A88" t="str">
            <v>1309JZL0003</v>
          </cell>
          <cell r="B88" t="str">
            <v>Estudios de Preinversión para terminar y poner en marcha el aeropuerto de carga de Nuevo Laredo</v>
          </cell>
        </row>
        <row r="89">
          <cell r="A89" t="str">
            <v>1209JZL0004</v>
          </cell>
          <cell r="B89" t="str">
            <v>Estudios de Preinversión de la Red Aeroportuaria 2013</v>
          </cell>
        </row>
        <row r="90">
          <cell r="A90" t="str">
            <v>1209JZL0005</v>
          </cell>
          <cell r="B90" t="str">
            <v>Programas maestros de desarrollo 2013</v>
          </cell>
        </row>
        <row r="91">
          <cell r="A91" t="str">
            <v>1309JZL0004</v>
          </cell>
          <cell r="B91" t="str">
            <v>Estudios de Preinversión para construir un aeropuerto en la región del Istmo (Ixtepec) Oaxaca, rehabilitar y modernizar el aeropuerto de Atlangatepec, Tlaxcala, aviación general del aeropuerto de Hidalgo y modernizar el aeropuerto el Lencero en Jalapa</v>
          </cell>
        </row>
        <row r="92">
          <cell r="A92" t="str">
            <v>1309JZL0016</v>
          </cell>
          <cell r="B92" t="str">
            <v>Estudios de Preinversión para la construcción de la Nueva Estacion de Combustibles en el Aeropuerto de San José del Cabo</v>
          </cell>
        </row>
        <row r="93">
          <cell r="A93" t="str">
            <v>1309JZL0017</v>
          </cell>
          <cell r="B93" t="str">
            <v>Estudios de Preinversión de la Red Aeroportuaria 2014</v>
          </cell>
        </row>
        <row r="94">
          <cell r="A94" t="str">
            <v>1309JZL0023</v>
          </cell>
          <cell r="B94" t="str">
            <v>Programa de Estudios de Preinversión para Estaciones de Combustibles 2014</v>
          </cell>
        </row>
        <row r="95">
          <cell r="A95" t="str">
            <v>1209JZL0010</v>
          </cell>
          <cell r="B95" t="str">
            <v>Programa de Estudios de Preinversión para Estaciones de Combustibles 2013</v>
          </cell>
        </row>
        <row r="96">
          <cell r="A96" t="str">
            <v>1409JZL0006</v>
          </cell>
          <cell r="B96" t="str">
            <v>Programas Maestros de Desarrollo 2015</v>
          </cell>
        </row>
        <row r="97">
          <cell r="A97" t="str">
            <v>1409JZL0008</v>
          </cell>
          <cell r="B97" t="str">
            <v>Estudios de Preinversión de la Red Aeroportuaria 2015</v>
          </cell>
        </row>
        <row r="98">
          <cell r="A98" t="str">
            <v xml:space="preserve">1109JZL0024 </v>
          </cell>
          <cell r="B98" t="str">
            <v>Estudios de Preinversión de la Red Aeroportuaria 2012</v>
          </cell>
        </row>
        <row r="99">
          <cell r="A99" t="str">
            <v>1409JZL0021</v>
          </cell>
          <cell r="B99" t="str">
            <v>Construir un aeropuerto en la región del Istmo (Ixtepec)</v>
          </cell>
        </row>
        <row r="100">
          <cell r="A100" t="str">
            <v>1409JZL0022</v>
          </cell>
          <cell r="B100" t="str">
            <v>Aeropuerto Internacional de Chetumal</v>
          </cell>
        </row>
        <row r="101">
          <cell r="A101" t="str">
            <v>1409JZL0008</v>
          </cell>
          <cell r="B101" t="str">
            <v>Estudios de Preinversión de la Red Aeroportuaria 2015</v>
          </cell>
        </row>
        <row r="102">
          <cell r="A102" t="str">
            <v>1409JZL0010</v>
          </cell>
          <cell r="B102" t="str">
            <v>Estudios de preinversión para el Nuevo Aeropuerto de Lázaro Cárdenas, Mich.</v>
          </cell>
        </row>
        <row r="103">
          <cell r="A103" t="str">
            <v>1409JZL0011</v>
          </cell>
          <cell r="B103" t="str">
            <v>Programa de estudios de pre-inversión para estaciones de combustibles 2015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C -OCTUBRE"/>
      <sheetName val="INV"/>
      <sheetName val="89"/>
      <sheetName val="OIC"/>
      <sheetName val="RESTO"/>
      <sheetName val="Hoja15"/>
      <sheetName val="TODO"/>
      <sheetName val="Hoja3"/>
      <sheetName val="Hoja1 (3)"/>
      <sheetName val="Hoja1 (2)"/>
      <sheetName val="Hoja1"/>
      <sheetName val="Hoja5"/>
      <sheetName val="K5"/>
      <sheetName val="K28"/>
      <sheetName val="K27"/>
      <sheetName val="E27"/>
      <sheetName val="ProyInv"/>
      <sheetName val="aeropuerto"/>
      <sheetName val="entidad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PARTIDA</v>
          </cell>
          <cell r="B1" t="str">
            <v>Descripción</v>
          </cell>
        </row>
        <row r="2">
          <cell r="A2">
            <v>5000000</v>
          </cell>
          <cell r="B2" t="str">
            <v>BIENES MUEBLES E INMUEBLES</v>
          </cell>
        </row>
        <row r="3">
          <cell r="A3">
            <v>5100000</v>
          </cell>
          <cell r="B3" t="str">
            <v>MOBILIARIO Y EQUIPO DE ADMINISTRACION</v>
          </cell>
        </row>
        <row r="4">
          <cell r="A4">
            <v>5110100</v>
          </cell>
          <cell r="B4" t="str">
            <v>MOBILIARIO</v>
          </cell>
        </row>
        <row r="5">
          <cell r="A5" t="str">
            <v>51101A1</v>
          </cell>
          <cell r="B5" t="str">
            <v>GABINETE CON SECCIONADOR Y EQUIPO DE MEDICIÓN EN SUBESTACIÓN ELÉCTRICA</v>
          </cell>
        </row>
        <row r="6">
          <cell r="A6" t="str">
            <v>51101A2</v>
          </cell>
          <cell r="B6" t="str">
            <v>ESTACION DE TRABAJO</v>
          </cell>
        </row>
        <row r="7">
          <cell r="A7" t="str">
            <v>51101A3</v>
          </cell>
          <cell r="B7" t="str">
            <v>MOSTRADORES DOBLES</v>
          </cell>
        </row>
        <row r="8">
          <cell r="A8" t="str">
            <v>51101A4</v>
          </cell>
          <cell r="B8" t="str">
            <v>MOSTRADORES SENCILLOS</v>
          </cell>
        </row>
        <row r="9">
          <cell r="A9" t="str">
            <v>51101A5</v>
          </cell>
          <cell r="B9" t="str">
            <v>SILLA</v>
          </cell>
        </row>
        <row r="10">
          <cell r="A10" t="str">
            <v>51101A6</v>
          </cell>
          <cell r="B10" t="str">
            <v>INSERTO</v>
          </cell>
        </row>
        <row r="11">
          <cell r="A11" t="str">
            <v>51101A7</v>
          </cell>
          <cell r="B11" t="str">
            <v>SILLON</v>
          </cell>
        </row>
        <row r="12">
          <cell r="A12" t="str">
            <v>51101A8</v>
          </cell>
          <cell r="B12" t="str">
            <v>MODULO-FILTRO MIGRACION</v>
          </cell>
        </row>
        <row r="13">
          <cell r="A13" t="str">
            <v>51101A9</v>
          </cell>
          <cell r="B13" t="str">
            <v>MESA</v>
          </cell>
        </row>
        <row r="14">
          <cell r="A14" t="str">
            <v>51101B1</v>
          </cell>
          <cell r="B14" t="str">
            <v>MUEBLE DE GUARDA</v>
          </cell>
        </row>
        <row r="15">
          <cell r="A15" t="str">
            <v>51101B2</v>
          </cell>
          <cell r="B15" t="str">
            <v>ARCHIVERO</v>
          </cell>
        </row>
        <row r="16">
          <cell r="A16" t="str">
            <v>51101B3</v>
          </cell>
          <cell r="B16" t="str">
            <v>SILLON GIRATORIO</v>
          </cell>
        </row>
        <row r="17">
          <cell r="A17" t="str">
            <v>51101B4</v>
          </cell>
          <cell r="B17" t="str">
            <v>MÓDULOS RACKS</v>
          </cell>
        </row>
        <row r="18">
          <cell r="A18" t="str">
            <v>51101B5</v>
          </cell>
          <cell r="B18" t="str">
            <v>GABINETE</v>
          </cell>
        </row>
        <row r="19">
          <cell r="A19" t="str">
            <v>51101B6</v>
          </cell>
          <cell r="B19" t="str">
            <v>ANAQUEL</v>
          </cell>
        </row>
        <row r="20">
          <cell r="A20" t="str">
            <v>51101B7</v>
          </cell>
          <cell r="B20" t="str">
            <v>MÓDULO</v>
          </cell>
        </row>
        <row r="21">
          <cell r="A21" t="str">
            <v>51101B8</v>
          </cell>
          <cell r="B21" t="str">
            <v>DESARROLLO Y ELABORACIÓN DE ACCESORIOS COMPLEMENTARIOS (ES PARTIDA 56902)</v>
          </cell>
        </row>
        <row r="22">
          <cell r="A22" t="str">
            <v>51101B9</v>
          </cell>
          <cell r="B22" t="str">
            <v>DESARROLLO Y ELABORACIÓN DE KIOSCO INFORMATIVO PARA INTERIOR DE AEROPUERTOS  (ES PARTIDA 56902)</v>
          </cell>
        </row>
        <row r="23">
          <cell r="A23" t="str">
            <v>51101C1</v>
          </cell>
          <cell r="B23" t="str">
            <v>DESARROLLO Y ELABORACIÓN DE LA TIPIFICACIÓN DE CONCESIONES COMERCIALES EN AEROPUERTOS DE ASA  (ES PARTIDA 56902)</v>
          </cell>
        </row>
        <row r="24">
          <cell r="A24" t="str">
            <v>51101C3</v>
          </cell>
          <cell r="B24" t="str">
            <v>BANCAS PARA SALA DE ÚLTIMA ESPERA (SUE) Y AMBULATORIO. ( 4 PLAZAS)</v>
          </cell>
        </row>
        <row r="25">
          <cell r="A25" t="str">
            <v>51101C4</v>
          </cell>
          <cell r="B25" t="str">
            <v>PIZARRÓN BLANCO </v>
          </cell>
        </row>
        <row r="26">
          <cell r="A26" t="str">
            <v>51101C5</v>
          </cell>
          <cell r="B26" t="str">
            <v>CENTRO DE TRABAJO</v>
          </cell>
        </row>
        <row r="27">
          <cell r="A27" t="str">
            <v>51101C6</v>
          </cell>
          <cell r="B27" t="str">
            <v>ESCRITORIO</v>
          </cell>
        </row>
        <row r="28">
          <cell r="A28" t="str">
            <v>51101C7</v>
          </cell>
          <cell r="B28" t="str">
            <v>ESTANTE METÁLICO PARA ARCHIVO</v>
          </cell>
        </row>
        <row r="29">
          <cell r="A29" t="str">
            <v>51101C8</v>
          </cell>
          <cell r="B29" t="str">
            <v>LIBRERO</v>
          </cell>
        </row>
        <row r="30">
          <cell r="A30" t="str">
            <v>51101C9</v>
          </cell>
          <cell r="B30" t="str">
            <v>LOCKER</v>
          </cell>
        </row>
        <row r="31">
          <cell r="A31" t="str">
            <v>51101D1</v>
          </cell>
          <cell r="B31" t="str">
            <v>BANCO GIRATORIO</v>
          </cell>
        </row>
        <row r="32">
          <cell r="A32" t="str">
            <v>51101D2</v>
          </cell>
          <cell r="B32" t="str">
            <v>CAMILLA RIGIDA</v>
          </cell>
        </row>
        <row r="33">
          <cell r="A33" t="str">
            <v>51101D3</v>
          </cell>
          <cell r="B33" t="str">
            <v>FILTROS EN EL ÁREA DE RECEPCIÓN Y SUMINISTRO</v>
          </cell>
        </row>
        <row r="34">
          <cell r="A34" t="str">
            <v>51101D4</v>
          </cell>
          <cell r="B34" t="str">
            <v>KIOSCO INFORMATIVO</v>
          </cell>
        </row>
        <row r="35">
          <cell r="A35" t="str">
            <v>51101D5</v>
          </cell>
          <cell r="B35" t="str">
            <v>SOFÁ</v>
          </cell>
        </row>
        <row r="36">
          <cell r="A36">
            <v>5130100</v>
          </cell>
          <cell r="B36" t="str">
            <v>BIENES ARTISTICOS Y CULTURALES</v>
          </cell>
        </row>
        <row r="37">
          <cell r="A37">
            <v>5150100</v>
          </cell>
          <cell r="B37" t="str">
            <v>BIENES INFORMATICOS</v>
          </cell>
        </row>
        <row r="38">
          <cell r="A38" t="str">
            <v>51501A1</v>
          </cell>
          <cell r="B38" t="str">
            <v>EQUIPO DE VIDEO PROYECCION</v>
          </cell>
        </row>
        <row r="39">
          <cell r="A39" t="str">
            <v>51501A2</v>
          </cell>
          <cell r="B39" t="str">
            <v>REGULADOR DE VOLTAJE CON UPS</v>
          </cell>
        </row>
        <row r="40">
          <cell r="A40" t="str">
            <v>51501A3</v>
          </cell>
          <cell r="B40" t="str">
            <v>ADQUISICIÓN, INSTALACIÓN Y PUESTA A PUNTO DE UNA CONSOLA DE MONITOREO PARA CENTRO DE DESPACHO CENTRALIZADO</v>
          </cell>
        </row>
        <row r="41">
          <cell r="A41" t="str">
            <v>51501A4</v>
          </cell>
          <cell r="B41" t="str">
            <v>TORRE 10 QUEMADORES DE CD-DVD</v>
          </cell>
        </row>
        <row r="42">
          <cell r="A42" t="str">
            <v>51501A5</v>
          </cell>
          <cell r="B42" t="str">
            <v>ADQUISICIÓN DE COMPUTADOR DE FLUJO DE SCADA PARA ESTACIONES DE COMBUSTIBLES</v>
          </cell>
        </row>
        <row r="43">
          <cell r="A43" t="str">
            <v>51501A6</v>
          </cell>
          <cell r="B43" t="str">
            <v>EQUIPAMIENTO PARA EL CONTROL Y REGISTRO DE OPERACIONES EN LAS LÍNEAS DE CARGA Y DESCARGA (PROCESO) PARA ESTACIONES DE COMBUSTIBLES</v>
          </cell>
        </row>
        <row r="44">
          <cell r="A44" t="str">
            <v>51501A7</v>
          </cell>
          <cell r="B44" t="str">
            <v>IMPRESORA</v>
          </cell>
        </row>
        <row r="45">
          <cell r="A45" t="str">
            <v>51501A8</v>
          </cell>
          <cell r="B45" t="str">
            <v>SCANNER DE CAMA PLANA</v>
          </cell>
        </row>
        <row r="46">
          <cell r="A46">
            <v>5190100</v>
          </cell>
          <cell r="B46" t="str">
            <v>EQUIPO DE ADMINISTRACION</v>
          </cell>
        </row>
        <row r="47">
          <cell r="A47" t="str">
            <v>51901A1</v>
          </cell>
          <cell r="B47" t="str">
            <v>ACTUALIZACION PARA SISTEMA DE CIRCUITO CERRADO DE TELEVISION Y CONTROL DE ACCESOS</v>
          </cell>
        </row>
        <row r="48">
          <cell r="A48" t="str">
            <v>51901A2</v>
          </cell>
          <cell r="B48" t="str">
            <v>VENTILADOR EXTRACTOR PARA ESPACIOS CONFINADOS</v>
          </cell>
        </row>
        <row r="49">
          <cell r="A49" t="str">
            <v>51901A3</v>
          </cell>
          <cell r="B49" t="str">
            <v>AUTOCLAVE</v>
          </cell>
        </row>
        <row r="50">
          <cell r="A50" t="str">
            <v>51901A4</v>
          </cell>
          <cell r="B50" t="str">
            <v>CAFETERA</v>
          </cell>
        </row>
        <row r="51">
          <cell r="A51" t="str">
            <v>51901A5</v>
          </cell>
          <cell r="B51" t="str">
            <v>CONDENSADOR PARA CAMARA FRIGORIFICA</v>
          </cell>
        </row>
        <row r="52">
          <cell r="A52" t="str">
            <v>51901A6</v>
          </cell>
          <cell r="B52" t="str">
            <v>DIFUSOR</v>
          </cell>
        </row>
        <row r="53">
          <cell r="A53" t="str">
            <v>51901A7</v>
          </cell>
          <cell r="B53" t="str">
            <v>ENFRIADOR Y CALENTADOR DE AGUA</v>
          </cell>
        </row>
        <row r="54">
          <cell r="A54" t="str">
            <v>51901A8</v>
          </cell>
          <cell r="B54" t="str">
            <v>INSECTRONIC</v>
          </cell>
        </row>
        <row r="55">
          <cell r="A55" t="str">
            <v>51901A9</v>
          </cell>
          <cell r="B55" t="str">
            <v>CALENTADOR</v>
          </cell>
        </row>
        <row r="56">
          <cell r="A56" t="str">
            <v>51901B1</v>
          </cell>
          <cell r="B56" t="str">
            <v>MAQUINA DE ESCRIBIR</v>
          </cell>
        </row>
        <row r="57">
          <cell r="A57" t="str">
            <v>51901B2</v>
          </cell>
          <cell r="B57" t="str">
            <v>EXTRACTOR DE AIRE</v>
          </cell>
        </row>
        <row r="58">
          <cell r="A58" t="str">
            <v>51901B3</v>
          </cell>
          <cell r="B58" t="str">
            <v>MINISPLIT</v>
          </cell>
        </row>
        <row r="59">
          <cell r="A59" t="str">
            <v>51901B4</v>
          </cell>
          <cell r="B59" t="str">
            <v>CIRCUITO CERRADO DE TELEVISION Y CONTROL DE ACCESOS</v>
          </cell>
        </row>
        <row r="60">
          <cell r="A60" t="str">
            <v>51901B5</v>
          </cell>
          <cell r="B60" t="str">
            <v>SURTIDOR DE AGUA FRIA Y CALIENTE</v>
          </cell>
        </row>
        <row r="61">
          <cell r="A61" t="str">
            <v>51901B6</v>
          </cell>
          <cell r="B61" t="str">
            <v>FRIGOBAR</v>
          </cell>
        </row>
        <row r="62">
          <cell r="A62" t="str">
            <v>51901B7</v>
          </cell>
          <cell r="B62" t="str">
            <v>VENTILADOR</v>
          </cell>
        </row>
        <row r="63">
          <cell r="A63" t="str">
            <v>51901B8</v>
          </cell>
          <cell r="B63" t="str">
            <v>BASCULA PESA EQUIPAJE</v>
          </cell>
        </row>
        <row r="64">
          <cell r="A64" t="str">
            <v>51901B9</v>
          </cell>
          <cell r="B64" t="str">
            <v>TELEVISOR</v>
          </cell>
        </row>
        <row r="65">
          <cell r="A65" t="str">
            <v>51901C1</v>
          </cell>
          <cell r="B65" t="str">
            <v>REFRIGERADOR</v>
          </cell>
        </row>
        <row r="66">
          <cell r="A66" t="str">
            <v>51901C2</v>
          </cell>
          <cell r="B66" t="str">
            <v>ADQUISICIÓN INSTALACIÓN Y PUESTA EN OPERACIÓN DE UN EQUIPO DE AIRE ACONDICIONADO DE PRECISIÓN CON UNA CAPACIDAD DE 15 TONELADAS</v>
          </cell>
        </row>
        <row r="67">
          <cell r="A67" t="str">
            <v>51901C3</v>
          </cell>
          <cell r="B67" t="str">
            <v>MINICOMPONENTE</v>
          </cell>
        </row>
        <row r="68">
          <cell r="A68" t="str">
            <v>51901C4</v>
          </cell>
          <cell r="B68" t="str">
            <v>EXTINGUIDOR</v>
          </cell>
        </row>
        <row r="69">
          <cell r="A69" t="str">
            <v>51901C5</v>
          </cell>
          <cell r="B69" t="str">
            <v>EQUIPO DE SONIDO PORTÁTIL</v>
          </cell>
        </row>
        <row r="70">
          <cell r="A70" t="str">
            <v>51901C6</v>
          </cell>
          <cell r="B70" t="str">
            <v>ESTUFA</v>
          </cell>
        </row>
        <row r="71">
          <cell r="A71" t="str">
            <v>51901C7</v>
          </cell>
          <cell r="B71" t="str">
            <v>HORNO DE MICROONDAS</v>
          </cell>
        </row>
        <row r="72">
          <cell r="A72" t="str">
            <v>51901C8</v>
          </cell>
          <cell r="B72" t="str">
            <v>CONGELADOR</v>
          </cell>
        </row>
        <row r="73">
          <cell r="A73" t="str">
            <v>51901C9</v>
          </cell>
          <cell r="B73" t="str">
            <v>VENTILADOR DE TORRE</v>
          </cell>
        </row>
        <row r="74">
          <cell r="A74" t="str">
            <v>51901D1</v>
          </cell>
          <cell r="B74" t="str">
            <v>LICUADORA</v>
          </cell>
        </row>
        <row r="75">
          <cell r="A75" t="str">
            <v>51901D2</v>
          </cell>
          <cell r="B75" t="str">
            <v>TRITURADORA DE PAPEL</v>
          </cell>
        </row>
        <row r="76">
          <cell r="A76" t="str">
            <v>51901D3</v>
          </cell>
          <cell r="B76" t="str">
            <v>ALARMA AUDIBLE Y VISIBLE PARA INDICAR RUTA DE EVACUACIÓN</v>
          </cell>
        </row>
        <row r="77">
          <cell r="A77" t="str">
            <v>51901D4</v>
          </cell>
          <cell r="B77" t="str">
            <v>KIOSCO INFORMATIVO</v>
          </cell>
        </row>
        <row r="78">
          <cell r="A78" t="str">
            <v>51901D5</v>
          </cell>
          <cell r="B78" t="str">
            <v>SONIDO INFORMATIVO</v>
          </cell>
        </row>
        <row r="79">
          <cell r="A79" t="str">
            <v>51901D6</v>
          </cell>
          <cell r="B79" t="str">
            <v>CAJA FUERTE</v>
          </cell>
        </row>
        <row r="80">
          <cell r="A80" t="str">
            <v>51901D7</v>
          </cell>
          <cell r="B80" t="str">
            <v>EQUIPO DE AIRE ACONDICIONADO</v>
          </cell>
        </row>
        <row r="81">
          <cell r="A81" t="str">
            <v>51901D8</v>
          </cell>
          <cell r="B81" t="str">
            <v>CASILLEROS ENSAMBLADOS</v>
          </cell>
        </row>
        <row r="82">
          <cell r="A82" t="str">
            <v>51901D9</v>
          </cell>
          <cell r="B82" t="str">
            <v>CAMPANA DE EXTRACCIÓN</v>
          </cell>
        </row>
        <row r="83">
          <cell r="A83" t="str">
            <v>51901F1</v>
          </cell>
          <cell r="B83" t="str">
            <v>CARRO PARA CHAROLAS Y CUBIERTOS DE ACERO INOXIDABLE</v>
          </cell>
        </row>
        <row r="84">
          <cell r="A84" t="str">
            <v>51901F2</v>
          </cell>
          <cell r="B84" t="str">
            <v>DEPOSITO PARA PAN CON TAPA DE ACERO INOXIDABLE</v>
          </cell>
        </row>
        <row r="85">
          <cell r="A85" t="str">
            <v>51901F3</v>
          </cell>
          <cell r="B85" t="str">
            <v>ENFRIADOR DE BEBIDAS</v>
          </cell>
        </row>
        <row r="86">
          <cell r="A86" t="str">
            <v>51901F4</v>
          </cell>
          <cell r="B86" t="str">
            <v>FREGADERO DOBLE CENTRAL DE ACERO INOXIDABLE</v>
          </cell>
        </row>
        <row r="87">
          <cell r="A87" t="str">
            <v>51901F5</v>
          </cell>
          <cell r="B87" t="str">
            <v>FREIDOR</v>
          </cell>
        </row>
        <row r="88">
          <cell r="A88" t="str">
            <v>51901F6</v>
          </cell>
          <cell r="B88" t="str">
            <v>JUEGO SALA 3 PZAS</v>
          </cell>
        </row>
        <row r="89">
          <cell r="A89" t="str">
            <v>51901F7</v>
          </cell>
          <cell r="B89" t="str">
            <v>LITERA</v>
          </cell>
        </row>
        <row r="90">
          <cell r="A90" t="str">
            <v>51901F8</v>
          </cell>
          <cell r="B90" t="str">
            <v>MESA CALIENTE 4 ENTEROS CON REPISA DE ACERO INOXIDABLE</v>
          </cell>
        </row>
        <row r="91">
          <cell r="A91" t="str">
            <v>51901F9</v>
          </cell>
          <cell r="B91" t="str">
            <v>MESA DE POLIETILENO REFORZADO CON MARCO DE ACERO</v>
          </cell>
        </row>
        <row r="92">
          <cell r="A92" t="str">
            <v>51901G1</v>
          </cell>
          <cell r="B92" t="str">
            <v>MESA FRÍA PARA ENSALADA DE ACERO INOXIDABLE</v>
          </cell>
        </row>
        <row r="93">
          <cell r="A93" t="str">
            <v>51901G2</v>
          </cell>
          <cell r="B93" t="str">
            <v>MESA DE TRABAJO DE ACERO INOXIDABLE</v>
          </cell>
        </row>
        <row r="94">
          <cell r="A94" t="str">
            <v>51901G3</v>
          </cell>
          <cell r="B94" t="str">
            <v>MESA TRABAJO CON TARJA</v>
          </cell>
        </row>
        <row r="95">
          <cell r="A95" t="str">
            <v>51901G4</v>
          </cell>
          <cell r="B95" t="str">
            <v>PLANCHA ELÉCTRICA</v>
          </cell>
        </row>
        <row r="96">
          <cell r="A96" t="str">
            <v>51901G5</v>
          </cell>
          <cell r="B96" t="str">
            <v>RACKS</v>
          </cell>
        </row>
        <row r="97">
          <cell r="A97" t="str">
            <v>51901G6</v>
          </cell>
          <cell r="B97" t="str">
            <v>SILLA DE POLIETILENO REFORZADO CON MARCO DE ACERO</v>
          </cell>
        </row>
        <row r="98">
          <cell r="A98" t="str">
            <v>51901G7</v>
          </cell>
          <cell r="B98" t="str">
            <v>ASADOR DE CARNE</v>
          </cell>
        </row>
        <row r="99">
          <cell r="A99" t="str">
            <v>51901G8</v>
          </cell>
          <cell r="B99" t="str">
            <v>MESA CUADRADA CON CUBIERTA DE MADERA</v>
          </cell>
        </row>
        <row r="100">
          <cell r="A100" t="str">
            <v>51901G9</v>
          </cell>
          <cell r="B100" t="str">
            <v>MESA ESCURRIDORA</v>
          </cell>
        </row>
        <row r="101">
          <cell r="A101" t="str">
            <v>51901H1</v>
          </cell>
          <cell r="B101" t="str">
            <v>MESA ISLA DE TRABAJO</v>
          </cell>
        </row>
        <row r="102">
          <cell r="A102" t="str">
            <v>51901H2</v>
          </cell>
          <cell r="B102" t="str">
            <v>MESA PARA ACOMODO DE PLATOS Y VASOS</v>
          </cell>
        </row>
        <row r="103">
          <cell r="A103" t="str">
            <v>51901H3</v>
          </cell>
          <cell r="B103" t="str">
            <v>MESA TRABAJO EN ISLA PARA ACTIVIDADES RUDAS</v>
          </cell>
        </row>
        <row r="104">
          <cell r="A104" t="str">
            <v>51901H4</v>
          </cell>
          <cell r="B104" t="str">
            <v>SILLA PLÁSTICA</v>
          </cell>
        </row>
        <row r="105">
          <cell r="A105" t="str">
            <v>51901H5</v>
          </cell>
          <cell r="B105" t="str">
            <v>CAMPANA DE COCINA INDUSTRIAL</v>
          </cell>
        </row>
        <row r="106">
          <cell r="A106" t="str">
            <v>51901H6</v>
          </cell>
          <cell r="B106" t="str">
            <v>ESPEJO PARA INSPECCIÓN VEHICULAR</v>
          </cell>
        </row>
        <row r="107">
          <cell r="A107" t="str">
            <v>51901H7</v>
          </cell>
          <cell r="B107" t="str">
            <v>MANEJADORA DE AGUA HELADA</v>
          </cell>
        </row>
        <row r="108">
          <cell r="A108" t="str">
            <v>51901H8</v>
          </cell>
          <cell r="B108" t="str">
            <v>MANEJADORA DE AIRE DE EXPANSIÓN DIRECTA</v>
          </cell>
        </row>
        <row r="109">
          <cell r="A109" t="str">
            <v>51901H9</v>
          </cell>
          <cell r="B109" t="str">
            <v>REFRIGERADOR ENFRIADOR</v>
          </cell>
        </row>
        <row r="110">
          <cell r="A110" t="str">
            <v>51901I1</v>
          </cell>
          <cell r="B110" t="str">
            <v>UNIDAD CONDENSADORA PARA SISTEMA DE AIRE ACONDICIONADO</v>
          </cell>
        </row>
        <row r="111">
          <cell r="A111" t="str">
            <v>51901I2</v>
          </cell>
          <cell r="B111" t="str">
            <v>EQUIPAMIENTO DE CIRCUITO CERRADO DE TELEVISIÓN</v>
          </cell>
        </row>
        <row r="112">
          <cell r="A112" t="str">
            <v>51901I3</v>
          </cell>
          <cell r="B112" t="str">
            <v>MÁQUINA CONTAR BILLETES</v>
          </cell>
        </row>
        <row r="113">
          <cell r="A113" t="str">
            <v>51901I4</v>
          </cell>
          <cell r="B113" t="str">
            <v>BATIDORA SEMI INDUSTRIAL</v>
          </cell>
        </row>
        <row r="114">
          <cell r="A114" t="str">
            <v>51901I5</v>
          </cell>
          <cell r="B114" t="str">
            <v>HORNO ELÉCTRICO TOSTADOR Y ROSTICERO</v>
          </cell>
        </row>
        <row r="115">
          <cell r="A115" t="str">
            <v>51901I6</v>
          </cell>
          <cell r="B115" t="str">
            <v>PARRILLA ACERO INOXIDABLE CON 4 QUEMADORES</v>
          </cell>
        </row>
        <row r="116">
          <cell r="A116" t="str">
            <v>51901I7</v>
          </cell>
          <cell r="B116" t="str">
            <v>EQUIPO DETECTOR DE TRAZAS DE EXPLOSIVOS</v>
          </cell>
        </row>
        <row r="117">
          <cell r="A117" t="str">
            <v>51901I8</v>
          </cell>
          <cell r="B117" t="str">
            <v>ARMARIO DE PUERTAS ABATIBLES</v>
          </cell>
        </row>
        <row r="118">
          <cell r="A118" t="str">
            <v>51901I9</v>
          </cell>
          <cell r="B118" t="str">
            <v>HORNO ROTATIVO DE GAS</v>
          </cell>
        </row>
        <row r="119">
          <cell r="A119" t="str">
            <v>51901J1</v>
          </cell>
          <cell r="B119" t="str">
            <v>MAQUINA LAVALOZA DE DOS TANQUES</v>
          </cell>
        </row>
        <row r="120">
          <cell r="A120" t="str">
            <v>51901J2</v>
          </cell>
          <cell r="B120" t="str">
            <v>MARMITA CON SISTEMA DE GAS</v>
          </cell>
        </row>
        <row r="121">
          <cell r="A121" t="str">
            <v>51901J3</v>
          </cell>
          <cell r="B121" t="str">
            <v>PROCESADOR INDUSTRIAL DE ALIMENTOS</v>
          </cell>
        </row>
        <row r="122">
          <cell r="A122" t="str">
            <v>51901J4</v>
          </cell>
          <cell r="B122" t="str">
            <v>SARTENETA A GAS</v>
          </cell>
        </row>
        <row r="123">
          <cell r="A123" t="str">
            <v>51901J5</v>
          </cell>
          <cell r="B123" t="str">
            <v>TARJA TRES TIEMPOS</v>
          </cell>
        </row>
        <row r="124">
          <cell r="A124" t="str">
            <v>51901J6</v>
          </cell>
          <cell r="B124" t="str">
            <v>RELOJES BIOMETRICOS</v>
          </cell>
        </row>
        <row r="125">
          <cell r="A125" t="str">
            <v>51901J7</v>
          </cell>
          <cell r="B125" t="str">
            <v>ANAQUEL TIPO MARIMBA 400 KG.</v>
          </cell>
        </row>
        <row r="126">
          <cell r="A126" t="str">
            <v>51901J8</v>
          </cell>
          <cell r="B126" t="str">
            <v>BASTIDOR GARABATO CONTRA MURO PARA UTENSILIOS DE ACERO INOXIDABLE</v>
          </cell>
        </row>
        <row r="127">
          <cell r="A127" t="str">
            <v>51901J9</v>
          </cell>
          <cell r="B127" t="str">
            <v>CAMPANA DE EXTRACCIÓN A MURO TIPO CUBICA DE ACERO INOXIDABLE CON EXTRACTOR DE HUMOS</v>
          </cell>
        </row>
        <row r="128">
          <cell r="A128" t="str">
            <v>51901K1</v>
          </cell>
          <cell r="B128" t="str">
            <v>FOGÓN 2 SECCIONES</v>
          </cell>
        </row>
        <row r="129">
          <cell r="A129" t="str">
            <v>51901K2</v>
          </cell>
          <cell r="B129" t="str">
            <v>FREGADERO DOBLE PARA LAVADO DE OLLAS DE ACERO INOXIDABLE</v>
          </cell>
        </row>
        <row r="130">
          <cell r="A130" t="str">
            <v>51901K3</v>
          </cell>
          <cell r="B130" t="str">
            <v>FREGADERO DOBLE TARJA SENCILLA DE ACERO INOXIDABLE</v>
          </cell>
        </row>
        <row r="131">
          <cell r="A131" t="str">
            <v>51901K4</v>
          </cell>
          <cell r="B131" t="str">
            <v>GABINETE CON CUBIERTA LISA DE ACERO INOXIDABLE</v>
          </cell>
        </row>
        <row r="132">
          <cell r="A132" t="str">
            <v>51901K5</v>
          </cell>
          <cell r="B132" t="str">
            <v>MARCO CON CHAROLA DE PISO DE ACERO INOXIDABLE</v>
          </cell>
        </row>
        <row r="133">
          <cell r="A133" t="str">
            <v>51901K6</v>
          </cell>
          <cell r="B133" t="str">
            <v>MESA BAJA DE APOYO A FOGONES</v>
          </cell>
        </row>
        <row r="134">
          <cell r="A134" t="str">
            <v>51901K7</v>
          </cell>
          <cell r="B134" t="str">
            <v>MESA DE TRABAJO EN ISLA CON ENTREPAÑO DE ACERO INOXIDABLE</v>
          </cell>
        </row>
        <row r="135">
          <cell r="A135" t="str">
            <v>51901K8</v>
          </cell>
          <cell r="B135" t="str">
            <v>PLANCHA MULTIUSOS DE ACERO INOXIDABLE</v>
          </cell>
        </row>
        <row r="136">
          <cell r="A136" t="str">
            <v>51901K9</v>
          </cell>
          <cell r="B136" t="str">
            <v>REPISA A MURO EN ACERO INOXIDABLE</v>
          </cell>
        </row>
        <row r="137">
          <cell r="A137" t="str">
            <v>51901L1</v>
          </cell>
          <cell r="B137" t="str">
            <v>TRAMPA PARA RECOLECCIÓN DE GRASAS 50 LTS.</v>
          </cell>
        </row>
        <row r="138">
          <cell r="A138" t="str">
            <v>51901L2</v>
          </cell>
          <cell r="B138" t="str">
            <v>DETECTOR PORTÁTIL DE METALES</v>
          </cell>
        </row>
        <row r="139">
          <cell r="A139" t="str">
            <v>51901L3</v>
          </cell>
          <cell r="B139" t="str">
            <v>BÁSCULA PARA ALMACÉN DE RESIDUOS PELIGROSOS</v>
          </cell>
        </row>
        <row r="140">
          <cell r="A140" t="str">
            <v>51901L4</v>
          </cell>
          <cell r="B140" t="str">
            <v>SECADORA ELECTRICA</v>
          </cell>
        </row>
        <row r="141">
          <cell r="A141" t="str">
            <v>51901L5</v>
          </cell>
          <cell r="B141" t="str">
            <v>LAVADORA DE ROPA</v>
          </cell>
        </row>
        <row r="142">
          <cell r="A142">
            <v>5200000</v>
          </cell>
          <cell r="B142" t="str">
            <v>MOBILIARIO Y EQUIPO EDUCACIONAL Y RECREATIVO</v>
          </cell>
        </row>
        <row r="143">
          <cell r="A143">
            <v>5210100</v>
          </cell>
          <cell r="B143" t="str">
            <v>EQUIPOS Y APARATOS AUDIOVISUALES</v>
          </cell>
        </row>
        <row r="144">
          <cell r="A144" t="str">
            <v>52101A1</v>
          </cell>
          <cell r="B144" t="str">
            <v>REPRODUCTOR DE DVD</v>
          </cell>
        </row>
        <row r="145">
          <cell r="A145" t="str">
            <v>52101A2</v>
          </cell>
          <cell r="B145" t="str">
            <v>CANON DE PROYECCION</v>
          </cell>
        </row>
        <row r="146">
          <cell r="A146" t="str">
            <v>52101A3</v>
          </cell>
          <cell r="B146" t="str">
            <v>PANTALLA RETRACTIL</v>
          </cell>
        </row>
        <row r="147">
          <cell r="A147" t="str">
            <v>52101A4</v>
          </cell>
          <cell r="B147" t="str">
            <v>GRABADORA DIGITAL</v>
          </cell>
        </row>
        <row r="148">
          <cell r="A148" t="str">
            <v>52101A5</v>
          </cell>
          <cell r="B148" t="str">
            <v>REPRODUCTOR Y GRABADOR DVD</v>
          </cell>
        </row>
        <row r="149">
          <cell r="A149" t="str">
            <v>52101A6</v>
          </cell>
          <cell r="B149" t="str">
            <v>LENTE 12-24 MM GRAN ANGULAR</v>
          </cell>
        </row>
        <row r="150">
          <cell r="A150" t="str">
            <v>52101A7</v>
          </cell>
          <cell r="B150" t="str">
            <v>PROYECTORES</v>
          </cell>
        </row>
        <row r="151">
          <cell r="A151" t="str">
            <v>52101A8</v>
          </cell>
          <cell r="B151" t="str">
            <v>PIZARRON INTERACTIVO</v>
          </cell>
        </row>
        <row r="152">
          <cell r="A152">
            <v>5220100</v>
          </cell>
          <cell r="B152" t="str">
            <v>APARATOS DEPORTIVOS</v>
          </cell>
        </row>
        <row r="153">
          <cell r="A153" t="str">
            <v>52201A1</v>
          </cell>
          <cell r="B153" t="str">
            <v>GIMNASIO PARA EL SEI (SALVAMENTO Y EXTINCIÓN DE INCENDIOS)</v>
          </cell>
        </row>
        <row r="154">
          <cell r="A154">
            <v>5230100</v>
          </cell>
          <cell r="B154" t="str">
            <v>CAMARAS FOTOGRAFICAS Y DE VIDEO</v>
          </cell>
        </row>
        <row r="155">
          <cell r="A155" t="str">
            <v>52301A1</v>
          </cell>
          <cell r="B155" t="str">
            <v>CAMARA FOTOGRAFICA</v>
          </cell>
        </row>
        <row r="156">
          <cell r="A156" t="str">
            <v>52301A2</v>
          </cell>
          <cell r="B156" t="str">
            <v>LENTE ZOOM PARA CÁMARA FOTOGRÁFICA PROFESIONAL</v>
          </cell>
        </row>
        <row r="157">
          <cell r="A157" t="str">
            <v>52301A3</v>
          </cell>
          <cell r="B157" t="str">
            <v>CÁMARA DE VIDEO PROFESIONAL</v>
          </cell>
        </row>
        <row r="158">
          <cell r="A158" t="str">
            <v>52301A4</v>
          </cell>
          <cell r="B158" t="str">
            <v>VIDEOPROYECTOR</v>
          </cell>
        </row>
        <row r="159">
          <cell r="A159" t="str">
            <v>52301A5</v>
          </cell>
          <cell r="B159" t="str">
            <v>FLASH CÁMARA FOTOGRÁFICA</v>
          </cell>
        </row>
        <row r="160">
          <cell r="A160" t="str">
            <v>52301A6</v>
          </cell>
          <cell r="B160" t="str">
            <v>EQUIPO PARA CREDENCIALIZACIÓN</v>
          </cell>
        </row>
        <row r="161">
          <cell r="A161" t="str">
            <v>52301A7</v>
          </cell>
          <cell r="B161" t="str">
            <v>ADQUISICIÓN DE EQUIPAMIENTO DE CIRCUITO CERRADO DE TELEVISIÓN</v>
          </cell>
        </row>
        <row r="162">
          <cell r="A162" t="str">
            <v>52301A8</v>
          </cell>
          <cell r="B162" t="str">
            <v>TRIPIE VIDEO PROFESIONAL</v>
          </cell>
        </row>
        <row r="163">
          <cell r="A163" t="str">
            <v>52601B6</v>
          </cell>
          <cell r="B163">
            <v>0</v>
          </cell>
        </row>
        <row r="164">
          <cell r="A164">
            <v>5290100</v>
          </cell>
          <cell r="B164" t="str">
            <v>OTRO MOBILIARIO Y EQUIPO EDUCACIONAL Y RECREATIVO</v>
          </cell>
        </row>
        <row r="165">
          <cell r="A165" t="str">
            <v>52901A1</v>
          </cell>
          <cell r="B165" t="str">
            <v>PIZARRON INTERACTIVO</v>
          </cell>
        </row>
        <row r="166">
          <cell r="A166" t="str">
            <v>52901A2</v>
          </cell>
          <cell r="B166" t="str">
            <v>TRIPIE DE ALUMINIO 4</v>
          </cell>
        </row>
        <row r="167">
          <cell r="A167">
            <v>5300000</v>
          </cell>
          <cell r="B167" t="str">
            <v>VEHICULOS Y EQUIPO DE TRANSPORTE</v>
          </cell>
        </row>
        <row r="168">
          <cell r="A168">
            <v>5310100</v>
          </cell>
          <cell r="B168" t="str">
            <v>EQUIPO MEDICO Y DE LABORATORIO</v>
          </cell>
        </row>
        <row r="169">
          <cell r="A169" t="str">
            <v>53101A1</v>
          </cell>
          <cell r="B169" t="str">
            <v>BAÑO DE CORROSION AL COBRE</v>
          </cell>
        </row>
        <row r="170">
          <cell r="A170" t="str">
            <v>53101A2</v>
          </cell>
          <cell r="B170" t="str">
            <v>BAÑO PARA DENSIDAD</v>
          </cell>
        </row>
        <row r="171">
          <cell r="A171" t="str">
            <v>53101A3</v>
          </cell>
          <cell r="B171" t="str">
            <v>CAMILLA</v>
          </cell>
        </row>
        <row r="172">
          <cell r="A172" t="str">
            <v>53101A4</v>
          </cell>
          <cell r="B172" t="str">
            <v>EQUIPO DE RESPIRACION AUTONOMO</v>
          </cell>
        </row>
        <row r="173">
          <cell r="A173" t="str">
            <v>53101A5</v>
          </cell>
          <cell r="B173" t="str">
            <v>ESTETOSCOPIO</v>
          </cell>
        </row>
        <row r="174">
          <cell r="A174" t="str">
            <v>53101A6</v>
          </cell>
          <cell r="B174" t="str">
            <v>MICROSEPAROMETRO</v>
          </cell>
        </row>
        <row r="175">
          <cell r="A175" t="str">
            <v>53101A7</v>
          </cell>
          <cell r="B175" t="str">
            <v>EQUIPO DE ABSORCION ATOMICA (BIOCOMBUSTIBLE)</v>
          </cell>
        </row>
        <row r="176">
          <cell r="A176" t="str">
            <v>53101A8</v>
          </cell>
          <cell r="B176" t="str">
            <v>APARATO COULOMETRICO KARL FISCHER</v>
          </cell>
        </row>
        <row r="177">
          <cell r="A177" t="str">
            <v>53101A9</v>
          </cell>
          <cell r="B177" t="str">
            <v>DENSIMETRO</v>
          </cell>
        </row>
        <row r="178">
          <cell r="A178" t="str">
            <v>53101B1</v>
          </cell>
          <cell r="B178" t="str">
            <v>BAUMANOMETRO ANEROIDE</v>
          </cell>
        </row>
        <row r="179">
          <cell r="A179" t="str">
            <v>53101B2</v>
          </cell>
          <cell r="B179" t="str">
            <v>DESFIBRILADOR HEARTS SATART</v>
          </cell>
        </row>
        <row r="180">
          <cell r="A180" t="str">
            <v>53101B3</v>
          </cell>
          <cell r="B180" t="str">
            <v>EQUIPO ESPECTROFOTOMETRO DE EMISION OPTICA DE PLASMA INCLUIDO</v>
          </cell>
        </row>
        <row r="181">
          <cell r="A181" t="str">
            <v>53101B4</v>
          </cell>
          <cell r="B181" t="str">
            <v>SILLA DE RUEDAS</v>
          </cell>
        </row>
        <row r="182">
          <cell r="A182" t="str">
            <v>53101B5</v>
          </cell>
          <cell r="B182" t="str">
            <v>BAÑO MARÍA (ELÉCTRICO)</v>
          </cell>
        </row>
        <row r="183">
          <cell r="A183" t="str">
            <v>53101B6</v>
          </cell>
          <cell r="B183" t="str">
            <v>ESTERILIZADOR</v>
          </cell>
        </row>
        <row r="184">
          <cell r="A184" t="str">
            <v>53101B7</v>
          </cell>
          <cell r="B184" t="str">
            <v>BÁSCULA ESTADÍMETRO</v>
          </cell>
        </row>
        <row r="185">
          <cell r="A185" t="str">
            <v>53101B8</v>
          </cell>
          <cell r="B185" t="str">
            <v>CARRO CURACIONES</v>
          </cell>
        </row>
        <row r="186">
          <cell r="A186" t="str">
            <v>53101B9</v>
          </cell>
          <cell r="B186" t="str">
            <v>BANQUETA DE ALTURA</v>
          </cell>
        </row>
        <row r="187">
          <cell r="A187" t="str">
            <v>53101C1</v>
          </cell>
          <cell r="B187" t="str">
            <v>MESA DE EXPLORACIÓN</v>
          </cell>
        </row>
        <row r="188">
          <cell r="A188" t="str">
            <v>53101C2</v>
          </cell>
          <cell r="B188" t="str">
            <v>ESTUCHE DE DIAGNÓSTICO</v>
          </cell>
        </row>
        <row r="189">
          <cell r="A189" t="str">
            <v>53101C3</v>
          </cell>
          <cell r="B189" t="str">
            <v>GLUCÓMETRO</v>
          </cell>
        </row>
        <row r="190">
          <cell r="A190" t="str">
            <v>53101C4</v>
          </cell>
          <cell r="B190" t="str">
            <v>LÁMPARA CON CHICOTE</v>
          </cell>
        </row>
        <row r="191">
          <cell r="A191" t="str">
            <v>53101C5</v>
          </cell>
          <cell r="B191" t="str">
            <v>LÁMPARA MÉDICA DE BOLSILLO</v>
          </cell>
        </row>
        <row r="192">
          <cell r="A192" t="str">
            <v>53101C6</v>
          </cell>
          <cell r="B192" t="str">
            <v>TRIPIÉ PORTA SUEROS</v>
          </cell>
        </row>
        <row r="193">
          <cell r="A193" t="str">
            <v>53101C7</v>
          </cell>
          <cell r="B193" t="str">
            <v>TANQUE DE OXÍGENO 3L</v>
          </cell>
        </row>
        <row r="194">
          <cell r="A194" t="str">
            <v>53101C8</v>
          </cell>
          <cell r="B194" t="str">
            <v>VITRINA PARA MEDICAMENTOS</v>
          </cell>
        </row>
        <row r="195">
          <cell r="A195" t="str">
            <v>53101C9</v>
          </cell>
          <cell r="B195" t="str">
            <v>PORTA AGUJAS RECTO</v>
          </cell>
        </row>
        <row r="196">
          <cell r="A196" t="str">
            <v>53101D1</v>
          </cell>
          <cell r="B196" t="str">
            <v>ELECTROCARDIÓGRAFO PORTATIL</v>
          </cell>
        </row>
        <row r="197">
          <cell r="A197" t="str">
            <v>53101D2</v>
          </cell>
          <cell r="B197" t="str">
            <v>OXIMETRO DE PULSO</v>
          </cell>
        </row>
        <row r="198">
          <cell r="A198" t="str">
            <v>53101D3</v>
          </cell>
          <cell r="B198" t="str">
            <v>ESTACIÓN METEOROLOGÍCA</v>
          </cell>
        </row>
        <row r="199">
          <cell r="A199" t="str">
            <v>53101D4</v>
          </cell>
          <cell r="B199" t="str">
            <v>INSTALACIÓN DE SISTEMAS DE PROTECCIÓN CONTRA CAÍDAS</v>
          </cell>
        </row>
        <row r="200">
          <cell r="A200" t="str">
            <v>53101D5</v>
          </cell>
          <cell r="B200" t="str">
            <v>REGADERA DE EMERGENCIA</v>
          </cell>
        </row>
        <row r="201">
          <cell r="A201" t="str">
            <v>53101D6</v>
          </cell>
          <cell r="B201" t="str">
            <v>MÁQUINA DE RAYOS X</v>
          </cell>
        </row>
        <row r="202">
          <cell r="A202" t="str">
            <v>53101D7</v>
          </cell>
          <cell r="B202" t="str">
            <v>BALANZA ANALÍTICA</v>
          </cell>
        </row>
        <row r="203">
          <cell r="A203" t="str">
            <v>53101D8</v>
          </cell>
          <cell r="B203" t="str">
            <v>MESA ANTIVIBRATORIA</v>
          </cell>
        </row>
        <row r="204">
          <cell r="A204" t="str">
            <v>53101D9</v>
          </cell>
          <cell r="B204" t="str">
            <v>METEORÓMETRO</v>
          </cell>
        </row>
        <row r="205">
          <cell r="A205" t="str">
            <v>53101F1</v>
          </cell>
          <cell r="B205" t="str">
            <v>MESA MAYO</v>
          </cell>
        </row>
        <row r="206">
          <cell r="A206" t="str">
            <v>53101F2</v>
          </cell>
          <cell r="B206" t="str">
            <v>RIÑÓN ARTIFICIAL 250 ML</v>
          </cell>
        </row>
        <row r="207">
          <cell r="A207" t="str">
            <v>53101F3</v>
          </cell>
          <cell r="B207" t="str">
            <v>PURIFICADOR DE AGUA PARA LABORATORIO</v>
          </cell>
        </row>
        <row r="208">
          <cell r="A208">
            <v>5320100</v>
          </cell>
          <cell r="B208" t="str">
            <v>INSTRUMENTAL MEDICO Y DE LABORATORIO</v>
          </cell>
        </row>
        <row r="209">
          <cell r="A209" t="str">
            <v>53201A1</v>
          </cell>
          <cell r="B209" t="str">
            <v>CHAROLA</v>
          </cell>
        </row>
        <row r="210">
          <cell r="A210" t="str">
            <v>53201A2</v>
          </cell>
          <cell r="B210" t="str">
            <v>MARTILLO PARA REFLEJOS</v>
          </cell>
        </row>
        <row r="211">
          <cell r="A211" t="str">
            <v>53201A3</v>
          </cell>
          <cell r="B211" t="str">
            <v>PINZA</v>
          </cell>
        </row>
        <row r="212">
          <cell r="A212" t="str">
            <v>53201A4</v>
          </cell>
          <cell r="B212" t="str">
            <v>TIJERA RECTA (17 CM)</v>
          </cell>
        </row>
        <row r="213">
          <cell r="A213" t="str">
            <v>53201A5</v>
          </cell>
          <cell r="B213" t="str">
            <v>RIÑÓN 250 ML (ESCUPIDERA)</v>
          </cell>
        </row>
        <row r="214">
          <cell r="A214" t="str">
            <v>53201A6</v>
          </cell>
          <cell r="B214" t="str">
            <v>ESTUCHE DE DISECCIÓN PARA CARRO ROJO</v>
          </cell>
        </row>
        <row r="215">
          <cell r="A215" t="str">
            <v>53201A7</v>
          </cell>
          <cell r="B215" t="str">
            <v>PURIFICADOR DE AGUA PARA LABORATORIO cambió a partida 53101</v>
          </cell>
        </row>
        <row r="216">
          <cell r="A216">
            <v>5400000</v>
          </cell>
          <cell r="B216" t="str">
            <v>EQUIPO E INSTRUMENTAL MEDICO Y DE LABORATORIO</v>
          </cell>
        </row>
        <row r="217">
          <cell r="A217">
            <v>5410300</v>
          </cell>
          <cell r="B217" t="str">
            <v>VEHICULOS Y EQUIPO TERRESTRES DESTINADOS A SERVICIOS PUBLICOS Y LA OPERACION DE PROGRAMAS PUBLICOS</v>
          </cell>
        </row>
        <row r="218">
          <cell r="A218" t="str">
            <v>54103A1</v>
          </cell>
          <cell r="B218" t="str">
            <v>AUTOTANQUE DE GASAVION</v>
          </cell>
        </row>
        <row r="219">
          <cell r="A219" t="str">
            <v>54103A2</v>
          </cell>
          <cell r="B219" t="str">
            <v>AUTOTANQUE DE TURBOSINA</v>
          </cell>
        </row>
        <row r="220">
          <cell r="A220" t="str">
            <v>54103A3</v>
          </cell>
          <cell r="B220" t="str">
            <v>DISPENSADOR AUTOPROPULSADO</v>
          </cell>
        </row>
        <row r="221">
          <cell r="A221" t="str">
            <v>54103A4</v>
          </cell>
          <cell r="B221" t="str">
            <v>UNIDAD DE VERIFICACION</v>
          </cell>
        </row>
        <row r="222">
          <cell r="A222" t="str">
            <v>54103A5</v>
          </cell>
          <cell r="B222" t="str">
            <v>BARREDORA</v>
          </cell>
        </row>
        <row r="223">
          <cell r="A223" t="str">
            <v>54103A6</v>
          </cell>
          <cell r="B223" t="str">
            <v>CAMIONETA TIPO PICK-UP</v>
          </cell>
        </row>
        <row r="224">
          <cell r="A224" t="str">
            <v>54103A7</v>
          </cell>
          <cell r="B224" t="str">
            <v>CAMIONETA TIPO VAN PARA TRANSPORTE DE EMPLEADOS</v>
          </cell>
        </row>
        <row r="225">
          <cell r="A225" t="str">
            <v>54103A8</v>
          </cell>
          <cell r="B225" t="str">
            <v>CAMIONETA 3.5 TON</v>
          </cell>
        </row>
        <row r="226">
          <cell r="A226" t="str">
            <v>54103A9</v>
          </cell>
          <cell r="B226" t="str">
            <v>CHASIS CABINA PARA DISPENSADOR</v>
          </cell>
        </row>
        <row r="227">
          <cell r="A227" t="str">
            <v>54103B1</v>
          </cell>
          <cell r="B227" t="str">
            <v>AUTOBÚS DE PASAJEROS</v>
          </cell>
        </row>
        <row r="228">
          <cell r="A228" t="str">
            <v>54103B2</v>
          </cell>
          <cell r="B228" t="str">
            <v>VEHÍCULO DE RESCATE Y EXTINCIÓN DE INCENDIOS</v>
          </cell>
        </row>
        <row r="229">
          <cell r="A229" t="str">
            <v>54103B3</v>
          </cell>
          <cell r="B229" t="str">
            <v>CARRO DE SUCCIÓN</v>
          </cell>
        </row>
        <row r="230">
          <cell r="A230" t="str">
            <v>54103B4</v>
          </cell>
          <cell r="B230" t="str">
            <v>CHASIS CABINA PARA AUTOTANQUE</v>
          </cell>
        </row>
        <row r="231">
          <cell r="A231" t="str">
            <v>54103B5</v>
          </cell>
          <cell r="B231" t="str">
            <v>VEHÍCULO OPERATIVO DE SERVICIO</v>
          </cell>
        </row>
        <row r="232">
          <cell r="A232" t="str">
            <v>54103B6</v>
          </cell>
          <cell r="B232" t="str">
            <v>AUTOTANQUE CAPACIDAD 4,000 LTS</v>
          </cell>
        </row>
        <row r="233">
          <cell r="A233" t="str">
            <v>54103B7</v>
          </cell>
          <cell r="B233" t="str">
            <v>VEHÍCULO OPERATIVO PARA ÁREAS DE MOVIMIENTO</v>
          </cell>
        </row>
        <row r="234">
          <cell r="A234" t="str">
            <v>54103B8</v>
          </cell>
          <cell r="B234" t="str">
            <v>CAMIONETA DE SERVICIO</v>
          </cell>
        </row>
        <row r="235">
          <cell r="A235" t="str">
            <v>54103B9</v>
          </cell>
          <cell r="B235" t="str">
            <v>VEHÍCULO DE SUPERVISIÓN</v>
          </cell>
        </row>
        <row r="236">
          <cell r="A236" t="str">
            <v>54103C1</v>
          </cell>
          <cell r="B236" t="str">
            <v>VEHÍCULO DE APOYO PARA REMOLQUE</v>
          </cell>
        </row>
        <row r="237">
          <cell r="A237" t="str">
            <v>54103C2</v>
          </cell>
          <cell r="B237" t="str">
            <v>CAMIÓN DOBLE AGENTE</v>
          </cell>
        </row>
        <row r="238">
          <cell r="A238" t="str">
            <v>54103C3</v>
          </cell>
          <cell r="B238" t="str">
            <v>CHASIS CABINA PARA MONTAJE DE SKY KARTS</v>
          </cell>
        </row>
        <row r="239">
          <cell r="A239" t="str">
            <v>54104A1</v>
          </cell>
          <cell r="B239" t="str">
            <v>AUTOMÓVIL UTILITARIO</v>
          </cell>
        </row>
        <row r="240">
          <cell r="A240">
            <v>5420100</v>
          </cell>
          <cell r="B240" t="str">
            <v>CARROCERIAS Y REMOLQUES</v>
          </cell>
        </row>
        <row r="241">
          <cell r="A241" t="str">
            <v>54201A1</v>
          </cell>
          <cell r="B241" t="str">
            <v>CARRO DE DRENADO DE COMBUSTIBLES PARA AERONAVES</v>
          </cell>
        </row>
        <row r="242">
          <cell r="A242" t="str">
            <v>54201A2</v>
          </cell>
          <cell r="B242" t="str">
            <v>CARRO MEJORADO DE MANTENIMIENTO</v>
          </cell>
        </row>
        <row r="243">
          <cell r="A243" t="str">
            <v>54201A3</v>
          </cell>
          <cell r="B243" t="str">
            <v>CARRO PARA TRANSPORTE DE MATERIALES DE BODEGA</v>
          </cell>
        </row>
        <row r="244">
          <cell r="A244" t="str">
            <v>54201A4</v>
          </cell>
          <cell r="B244" t="str">
            <v>REMOLQUE PARA TRANSPORTAR Y PROTEGER EL EQUIPO PERFILOGRAFO</v>
          </cell>
        </row>
        <row r="245">
          <cell r="A245" t="str">
            <v>54201A5</v>
          </cell>
          <cell r="B245" t="str">
            <v>CARRITO PARA TRANSPORTE DE SILLAS APILABLES</v>
          </cell>
        </row>
        <row r="246">
          <cell r="A246" t="str">
            <v>54201A6</v>
          </cell>
          <cell r="B246" t="str">
            <v>DESARROLLO Y ELABORACIÓN DE PROTECTOR DE SOL Y LLUVIA PARA VEHÍCULOS ABIERTOS QUE OPERAN EN LOS AEROPUERTOS DE ASA</v>
          </cell>
        </row>
        <row r="247">
          <cell r="A247" t="str">
            <v>54201A7</v>
          </cell>
          <cell r="B247" t="str">
            <v>CARRO PARA PRUEBAS DE COPLES DE HIDRANTES, BOQUILLAS Y MANGUERAS</v>
          </cell>
        </row>
        <row r="248">
          <cell r="A248" t="str">
            <v>54201A8</v>
          </cell>
          <cell r="B248" t="str">
            <v>PLATAFORMA PARA TRABAJOS EN ALTURAS</v>
          </cell>
        </row>
        <row r="249">
          <cell r="A249">
            <v>5430300</v>
          </cell>
          <cell r="B249" t="str">
            <v>VEHICULOS Y EQUIPO AEREOS DESTINADOS EXCLUSIVAMENTE A SERVICIOS PUBLICOS Y LA OPERACIÓN DE PROGRAMAS PUBLICOS</v>
          </cell>
        </row>
        <row r="250">
          <cell r="A250">
            <v>5430301</v>
          </cell>
          <cell r="B250" t="str">
            <v>CARRO EQUIPAJERO PARA AVIACION GENERAL</v>
          </cell>
        </row>
        <row r="251">
          <cell r="A251">
            <v>5600000</v>
          </cell>
          <cell r="B251" t="str">
            <v>MAQUINARIA, OTROS EQUIPOS Y HERRAMIENTAS</v>
          </cell>
        </row>
        <row r="252">
          <cell r="A252">
            <v>5610100</v>
          </cell>
          <cell r="B252" t="str">
            <v>MAQUINARIA Y EQUIPO AGROPECUARIO</v>
          </cell>
        </row>
        <row r="253">
          <cell r="A253" t="str">
            <v>56101A1</v>
          </cell>
          <cell r="B253" t="str">
            <v>TRACTOR</v>
          </cell>
        </row>
        <row r="254">
          <cell r="A254" t="str">
            <v>56101A2</v>
          </cell>
          <cell r="B254" t="str">
            <v>ADITAMENTOS PARA TRACTOR AGRICOLA</v>
          </cell>
        </row>
        <row r="255">
          <cell r="A255" t="str">
            <v>56101A3</v>
          </cell>
          <cell r="B255" t="str">
            <v>DESBROZADORA</v>
          </cell>
        </row>
        <row r="256">
          <cell r="A256" t="str">
            <v>56101A4</v>
          </cell>
          <cell r="B256" t="str">
            <v>CORTADORA LATERAL PARA CONECTARSE A TRACTOR AGRÍCOLA</v>
          </cell>
        </row>
        <row r="257">
          <cell r="A257" t="str">
            <v>56101A5</v>
          </cell>
          <cell r="B257" t="str">
            <v>CARGADOR FRONTAL PARA TRACTOR AGRÍCOLA</v>
          </cell>
        </row>
        <row r="258">
          <cell r="A258">
            <v>5620100</v>
          </cell>
          <cell r="B258" t="str">
            <v>MAQUINARIA Y EQUIPO INDUSTRIAL</v>
          </cell>
        </row>
        <row r="259">
          <cell r="A259" t="str">
            <v>56201A1</v>
          </cell>
          <cell r="B259" t="str">
            <v>BRAZO DE CARGA, PLC Y GABINETE DE CONTROL</v>
          </cell>
        </row>
        <row r="260">
          <cell r="A260" t="str">
            <v>56201A2</v>
          </cell>
          <cell r="B260" t="str">
            <v>AUTOMATIZACION DE TANQUE DE COMBUSTIBLE</v>
          </cell>
        </row>
        <row r="261">
          <cell r="A261" t="str">
            <v>56201A3</v>
          </cell>
          <cell r="B261" t="str">
            <v>BOMBA DE COMBUSTION INTERNA SCI</v>
          </cell>
        </row>
        <row r="262">
          <cell r="A262" t="str">
            <v>56201A4</v>
          </cell>
          <cell r="B262" t="str">
            <v>BOMBA ELECTRICA SCI</v>
          </cell>
        </row>
        <row r="263">
          <cell r="A263" t="str">
            <v>56201A5</v>
          </cell>
          <cell r="B263" t="str">
            <v>ETAPA 2 DEL PROYECTO PILOTO DE SEGURIDAD INTEGRAL</v>
          </cell>
        </row>
        <row r="264">
          <cell r="A264" t="str">
            <v>56201A6</v>
          </cell>
          <cell r="B264" t="str">
            <v>REGADERA INDUSTRIAL CON LAVAOJOS</v>
          </cell>
        </row>
        <row r="265">
          <cell r="A265" t="str">
            <v>56201A7</v>
          </cell>
          <cell r="B265" t="str">
            <v>BOMBA PARA PRUEBA HIDROSTÁTICA DE MANGUERAS</v>
          </cell>
        </row>
        <row r="266">
          <cell r="A266" t="str">
            <v>56201A8</v>
          </cell>
          <cell r="B266" t="str">
            <v>FILTROS EN EL ÁREA DE RECEPCIÓN Y SUMINISTRO</v>
          </cell>
        </row>
        <row r="267">
          <cell r="A267" t="str">
            <v>56201A9</v>
          </cell>
          <cell r="B267" t="str">
            <v>BANDA TRANSPORTADORA DE EQUIPAJE</v>
          </cell>
        </row>
        <row r="268">
          <cell r="A268" t="str">
            <v>56201B1</v>
          </cell>
          <cell r="B268" t="str">
            <v>BOMBA SUMERGIBLE</v>
          </cell>
        </row>
        <row r="269">
          <cell r="A269" t="str">
            <v>56201B2</v>
          </cell>
          <cell r="B269" t="str">
            <v>ADQUISICION, INSTALACION, CONFIGURACION Y PUESTA A PUNTO DE UN SISTEMA DE CONTROL DE COMBUSTIBLES EN PLATAFORMA PARA ESTACIONES DE COMBUSTIBLES</v>
          </cell>
        </row>
        <row r="270">
          <cell r="A270" t="str">
            <v>56201B3</v>
          </cell>
          <cell r="B270" t="str">
            <v>UNIDADES DE PROCESAMIENTO PARA SISTEMA DE CONTROL DE COMBUSTIBLES EN PLATAFORMA  SCCP</v>
          </cell>
        </row>
        <row r="271">
          <cell r="A271" t="str">
            <v>56201B4</v>
          </cell>
          <cell r="B271" t="str">
            <v>TERMINALES PUNTO DE VENTA PARA SISTEMA DE CONTROL DE COMBUSTIBLE EN PLATAFORMA SCCP</v>
          </cell>
        </row>
        <row r="272">
          <cell r="A272" t="str">
            <v>56201B5</v>
          </cell>
          <cell r="B272" t="str">
            <v>CONTENEDOR DE RESIDUOS</v>
          </cell>
        </row>
        <row r="273">
          <cell r="A273" t="str">
            <v>56201B6</v>
          </cell>
          <cell r="B273" t="str">
            <v>CARRO CON EQUIPO PARA ATENCION DE DERRAMES CON HIDROCARBUROS</v>
          </cell>
        </row>
        <row r="274">
          <cell r="A274" t="str">
            <v>56201B7</v>
          </cell>
          <cell r="B274" t="str">
            <v>EQUIPO DISPENSADOR DE GASOLINAS Y DIESEL</v>
          </cell>
        </row>
        <row r="275">
          <cell r="A275" t="str">
            <v>56201B8</v>
          </cell>
          <cell r="B275" t="str">
            <v>EQUIPAMIENTO PARA LÍNEAS DE CARGA Y DESCARGA, MONITORES DE SOBRELLENADO Y TIERRA</v>
          </cell>
        </row>
        <row r="276">
          <cell r="A276" t="str">
            <v>56201B9</v>
          </cell>
          <cell r="B276" t="str">
            <v>EQUIPAMIENTO PARA LÍNEAS DE CARGA Y DESCARGA, MONITORES DE TIERRA</v>
          </cell>
        </row>
        <row r="277">
          <cell r="A277" t="str">
            <v>56201C1</v>
          </cell>
          <cell r="B277" t="str">
            <v>TANQUE ESTACIONARIO DE GAS LP</v>
          </cell>
        </row>
        <row r="278">
          <cell r="A278" t="str">
            <v>56201C2</v>
          </cell>
          <cell r="B278" t="str">
            <v>ADQUISICION E IMPLEMENTACION DE BRAZOS DE CARGA DE COMBUSTIBLE Y SISTEMAS ASOCIADOS</v>
          </cell>
        </row>
        <row r="279">
          <cell r="A279" t="str">
            <v>56201C3</v>
          </cell>
          <cell r="B279" t="str">
            <v>EQUIPO DE BOMBEO</v>
          </cell>
        </row>
        <row r="280">
          <cell r="A280" t="str">
            <v>56201C4</v>
          </cell>
          <cell r="B280" t="str">
            <v>BOMBA DE ACHIQUE</v>
          </cell>
        </row>
        <row r="281">
          <cell r="A281" t="str">
            <v>56201C5</v>
          </cell>
          <cell r="B281" t="str">
            <v>COMPRESOR DE AIRE</v>
          </cell>
        </row>
        <row r="282">
          <cell r="A282" t="str">
            <v>56201C6</v>
          </cell>
          <cell r="B282" t="str">
            <v>PINTARRAYAS</v>
          </cell>
        </row>
        <row r="283">
          <cell r="A283" t="str">
            <v>56201C7</v>
          </cell>
          <cell r="B283" t="str">
            <v>PODADORA</v>
          </cell>
        </row>
        <row r="284">
          <cell r="A284" t="str">
            <v>56201C8</v>
          </cell>
          <cell r="B284" t="str">
            <v>COMPRESOR PORTÁTIL PARA RECARGA DE CILINDROS DE AIRE COMPRIMIDO PARA EQUIPOS DE RESPIRACIÓN AUTÓNOMA</v>
          </cell>
        </row>
        <row r="285">
          <cell r="A285" t="str">
            <v>56201C9</v>
          </cell>
          <cell r="B285" t="str">
            <v>MOTOBOMBA CON MOTOR DE ALTA EFICIENCIA</v>
          </cell>
        </row>
        <row r="286">
          <cell r="A286" t="str">
            <v>56201D1</v>
          </cell>
          <cell r="B286" t="str">
            <v>MOTOR DE BANDA TRANSPORTADORA DE EQUIPAJE</v>
          </cell>
        </row>
        <row r="287">
          <cell r="A287" t="str">
            <v>56201D2</v>
          </cell>
          <cell r="B287" t="str">
            <v>SISTEMA HIDRONEUMÁTICO Y ADITAMENTOS</v>
          </cell>
        </row>
        <row r="288">
          <cell r="A288" t="str">
            <v>56201D3</v>
          </cell>
          <cell r="B288" t="str">
            <v>LAVAOJOS PORTÁTIL</v>
          </cell>
        </row>
        <row r="289">
          <cell r="A289" t="str">
            <v>56201D4</v>
          </cell>
          <cell r="B289" t="str">
            <v>HIDROLAVADORA ALTA PRESIÓN</v>
          </cell>
        </row>
        <row r="290">
          <cell r="A290" t="str">
            <v>56201D5</v>
          </cell>
          <cell r="B290" t="str">
            <v>MÁQUINA PARA SOLDAR CON ACCESORIOS</v>
          </cell>
        </row>
        <row r="291">
          <cell r="A291" t="str">
            <v>56201D6</v>
          </cell>
          <cell r="B291" t="str">
            <v>ROTOMARTILLO 7/8" 660W</v>
          </cell>
        </row>
        <row r="292">
          <cell r="A292" t="str">
            <v>56201D7</v>
          </cell>
          <cell r="B292" t="str">
            <v>BOMBA DE DOBLE DIAFRAGMA</v>
          </cell>
        </row>
        <row r="293">
          <cell r="A293" t="str">
            <v>56201D8</v>
          </cell>
          <cell r="B293" t="str">
            <v>SISTEMA DE TRATAMIENTO DE AGUA PARA ABASTECIMIENTO A EDIFICIO TERMINAL</v>
          </cell>
        </row>
        <row r="294">
          <cell r="A294" t="str">
            <v>56201D9</v>
          </cell>
          <cell r="B294" t="str">
            <v>BOMBA CENTRÍFUGA</v>
          </cell>
        </row>
        <row r="295">
          <cell r="A295" t="str">
            <v>56201F1</v>
          </cell>
          <cell r="B295" t="str">
            <v>SUMINISTRO DE BANCO DE CAPACITORES</v>
          </cell>
        </row>
        <row r="296">
          <cell r="A296" t="str">
            <v>56201F2</v>
          </cell>
          <cell r="B296" t="str">
            <v>ADQUISICIÓN DE FILTROS PARA LA INSTALACIÓN E IMPLEMENTACIÓN DE BRAZOS DE CARGA, PLC Y GABINETES DE CONTROL</v>
          </cell>
        </row>
        <row r="297">
          <cell r="A297" t="str">
            <v>56201F3</v>
          </cell>
          <cell r="B297" t="str">
            <v>HIDROLAVADORA</v>
          </cell>
        </row>
        <row r="298">
          <cell r="A298" t="str">
            <v>56201F4</v>
          </cell>
          <cell r="B298" t="str">
            <v>BOMBA PARA MANÓMETROS</v>
          </cell>
        </row>
        <row r="299">
          <cell r="A299" t="str">
            <v>56201F5</v>
          </cell>
          <cell r="B299" t="str">
            <v>TAMBOS DE RESIDUOS</v>
          </cell>
        </row>
        <row r="300">
          <cell r="A300" t="str">
            <v>56201F6</v>
          </cell>
          <cell r="B300" t="str">
            <v>TARIMAS CONTENEDORAS DE DERRAME</v>
          </cell>
        </row>
        <row r="301">
          <cell r="A301" t="str">
            <v>56201Z9</v>
          </cell>
          <cell r="B301" t="str">
            <v>EQUIPO DE AIRE ACONDICIONADO</v>
          </cell>
        </row>
        <row r="302">
          <cell r="A302">
            <v>5630100</v>
          </cell>
          <cell r="B302" t="str">
            <v>MAQUINARIA Y EQUIPO DE CONSTRUCCION</v>
          </cell>
        </row>
        <row r="303">
          <cell r="A303" t="str">
            <v>56301A1</v>
          </cell>
          <cell r="B303" t="str">
            <v>DESVARADORA</v>
          </cell>
        </row>
        <row r="304">
          <cell r="A304" t="str">
            <v>56301A2</v>
          </cell>
          <cell r="B304" t="str">
            <v>EQUIPO DE ESTACIÓN TOTAL Y GPS PARA TOPOGRAFÍA</v>
          </cell>
        </row>
        <row r="305">
          <cell r="A305" t="str">
            <v>56301A3</v>
          </cell>
          <cell r="B305" t="str">
            <v>EQUIPO DE MEDICIÓN DE ÍNDICE DE PERFIL (MU-METER)</v>
          </cell>
        </row>
        <row r="306">
          <cell r="A306" t="str">
            <v>56301A4</v>
          </cell>
          <cell r="B306" t="str">
            <v>EQUIPO DE MEDICIÓN DEL COEFICIENTE DE ROZAMIENTO (MU-METER)</v>
          </cell>
        </row>
        <row r="307">
          <cell r="A307">
            <v>5650100</v>
          </cell>
          <cell r="B307" t="str">
            <v>EQUIPOS Y APARATOS DE COMUNICACIONES Y TELECOMUNICACIONES</v>
          </cell>
        </row>
        <row r="308">
          <cell r="A308" t="str">
            <v>56501A1</v>
          </cell>
          <cell r="B308" t="str">
            <v>RADIO BASE VHF - FM 25 - 45 WATTS</v>
          </cell>
        </row>
        <row r="309">
          <cell r="A309" t="str">
            <v>56501A2</v>
          </cell>
          <cell r="B309" t="str">
            <v>INDICADOR DE VIENTO</v>
          </cell>
        </row>
        <row r="310">
          <cell r="A310" t="str">
            <v>56501A3</v>
          </cell>
          <cell r="B310" t="str">
            <v>RADIO BASE AM</v>
          </cell>
        </row>
        <row r="311">
          <cell r="A311" t="str">
            <v>56501A4</v>
          </cell>
          <cell r="B311" t="str">
            <v>RADIO PORTATIL AM</v>
          </cell>
        </row>
        <row r="312">
          <cell r="A312" t="str">
            <v>56501A5</v>
          </cell>
          <cell r="B312" t="str">
            <v>RADIO TRANSRECEPTORES PORTÁTILES A PRUEBA DE EXPLOSIÓN</v>
          </cell>
        </row>
        <row r="313">
          <cell r="A313" t="str">
            <v>56501A6</v>
          </cell>
          <cell r="B313" t="str">
            <v>RADIO DE COMUNICACIÓN BASE FM</v>
          </cell>
        </row>
        <row r="314">
          <cell r="A314" t="str">
            <v>56501A7</v>
          </cell>
          <cell r="B314" t="str">
            <v>RADIO DE COMUNICACIÓN MÓVIL AM</v>
          </cell>
        </row>
        <row r="315">
          <cell r="A315" t="str">
            <v>56501A8</v>
          </cell>
          <cell r="B315" t="str">
            <v>RADIO DE COMUNICACIÓN MÓVIL FM</v>
          </cell>
        </row>
        <row r="316">
          <cell r="A316" t="str">
            <v>56501A9</v>
          </cell>
          <cell r="B316" t="str">
            <v>RADIO DE COMUNICACIÓN PORTÁTIL FM</v>
          </cell>
        </row>
        <row r="317">
          <cell r="A317" t="str">
            <v>56501B1</v>
          </cell>
          <cell r="B317" t="str">
            <v>RADIO TRANSRECEPTORES BASE FM</v>
          </cell>
        </row>
        <row r="318">
          <cell r="A318" t="str">
            <v>56501B2</v>
          </cell>
          <cell r="B318" t="str">
            <v>RADIO TRANSRECEPTORES MÓVILES FM</v>
          </cell>
        </row>
        <row r="319">
          <cell r="A319" t="str">
            <v>56501B3</v>
          </cell>
          <cell r="B319" t="str">
            <v>RADIO TRANSRECEPTORES PORTÁTILES AM</v>
          </cell>
        </row>
        <row r="320">
          <cell r="A320" t="str">
            <v>56501B4</v>
          </cell>
          <cell r="B320" t="str">
            <v>RADIO BASE FM</v>
          </cell>
        </row>
        <row r="321">
          <cell r="A321" t="str">
            <v>56501YZ</v>
          </cell>
          <cell r="B321" t="str">
            <v>ACTUALIZACIÓN DE CCTV Y CONTROL DE ACCESOS</v>
          </cell>
        </row>
        <row r="322">
          <cell r="A322" t="str">
            <v>56501ZZ</v>
          </cell>
          <cell r="B322" t="str">
            <v>ADQUISICIÓN DE CCTV Y CONTROL DE ACCESOS</v>
          </cell>
        </row>
        <row r="323">
          <cell r="A323">
            <v>5660100</v>
          </cell>
          <cell r="B323" t="str">
            <v>MAQUINARIA Y EQUIPO ELECTRICO Y ELECTRONICO</v>
          </cell>
        </row>
        <row r="324">
          <cell r="A324" t="str">
            <v>56601A1</v>
          </cell>
          <cell r="B324" t="str">
            <v>DETECTOR DE EXPLOSIVOS</v>
          </cell>
        </row>
        <row r="325">
          <cell r="A325" t="str">
            <v>56601A2</v>
          </cell>
          <cell r="B325" t="str">
            <v>DETECTOR PORTATIL DE METALES</v>
          </cell>
        </row>
        <row r="326">
          <cell r="A326" t="str">
            <v>56601A3</v>
          </cell>
          <cell r="B326" t="str">
            <v>DISPOSITIVOS INTERRUPTORES DE NIVEL EN TANQUES DE ALMACENAMIENTO Y BOMBEO DE COMBUSTIBLE</v>
          </cell>
        </row>
        <row r="327">
          <cell r="A327" t="str">
            <v>56601A4</v>
          </cell>
          <cell r="B327" t="str">
            <v>EXPOSIMETROS</v>
          </cell>
        </row>
        <row r="328">
          <cell r="A328" t="str">
            <v>56601A5</v>
          </cell>
          <cell r="B328" t="str">
            <v>INSTALACION DE PLANTA DE EMERGENCIA</v>
          </cell>
        </row>
        <row r="329">
          <cell r="A329" t="str">
            <v>56601A6</v>
          </cell>
          <cell r="B329" t="str">
            <v>INSTALACION DE SISTEMA DE PARARRAYOS Y TIERRAS</v>
          </cell>
        </row>
        <row r="330">
          <cell r="A330" t="str">
            <v>56601A7</v>
          </cell>
          <cell r="B330" t="str">
            <v>ESTACION TOPOGRAFICA</v>
          </cell>
        </row>
        <row r="331">
          <cell r="A331" t="str">
            <v>56601A8</v>
          </cell>
          <cell r="B331" t="str">
            <v>LAMPARAS DE INDUCCION MAGNETICA AHORRADORAS DE ENERGIA</v>
          </cell>
        </row>
        <row r="332">
          <cell r="A332" t="str">
            <v>56601A9</v>
          </cell>
          <cell r="B332" t="str">
            <v>PUERTAS AUTOMATICAS</v>
          </cell>
        </row>
        <row r="333">
          <cell r="A333" t="str">
            <v>56601B1</v>
          </cell>
          <cell r="B333" t="str">
            <v>INSTALACION DE SISTEMA DE PARARRAYOS</v>
          </cell>
        </row>
        <row r="334">
          <cell r="A334" t="str">
            <v>56601B2</v>
          </cell>
          <cell r="B334" t="str">
            <v>MAQUINA DE RAYOS X (CAMBIÓ A 53101-2015)</v>
          </cell>
        </row>
        <row r="335">
          <cell r="A335" t="str">
            <v>56601B3</v>
          </cell>
          <cell r="B335" t="str">
            <v>ARCO DETECTOR DE METALES</v>
          </cell>
        </row>
        <row r="336">
          <cell r="A336" t="str">
            <v>56601B4</v>
          </cell>
          <cell r="B336" t="str">
            <v>REGULADORES DE VOLTAJE</v>
          </cell>
        </row>
        <row r="337">
          <cell r="A337" t="str">
            <v>56601B5</v>
          </cell>
          <cell r="B337" t="str">
            <v>PLANTA DE EMERGENCIA</v>
          </cell>
        </row>
        <row r="338">
          <cell r="A338" t="str">
            <v>56601B6</v>
          </cell>
          <cell r="B338" t="str">
            <v>CONSOLA DE CONTROL DE AYUDAS VISUALES</v>
          </cell>
        </row>
        <row r="339">
          <cell r="A339" t="str">
            <v>56601B7</v>
          </cell>
          <cell r="B339" t="str">
            <v>FARO DE AERODROMO</v>
          </cell>
        </row>
        <row r="340">
          <cell r="A340" t="str">
            <v>56601B8</v>
          </cell>
          <cell r="B340" t="str">
            <v>EQUIPO MEDIDOR DE FRICCION MU-METER</v>
          </cell>
        </row>
        <row r="341">
          <cell r="A341" t="str">
            <v>56601B9</v>
          </cell>
          <cell r="B341" t="str">
            <v>TRANSFORMADOR</v>
          </cell>
        </row>
        <row r="342">
          <cell r="A342" t="str">
            <v>56601C1</v>
          </cell>
          <cell r="B342" t="str">
            <v>SISTEMA DE CONTROL VOLUMÉTRICO (INVENTARIOS) Y DE FLOTILLAS</v>
          </cell>
        </row>
        <row r="343">
          <cell r="A343" t="str">
            <v>56601C2</v>
          </cell>
          <cell r="B343" t="str">
            <v>TABLERO INFORMATIVO (INFORMACIÓN DE SALIDAS Y LLEGADAS)</v>
          </cell>
        </row>
        <row r="344">
          <cell r="A344" t="str">
            <v>56601C3</v>
          </cell>
          <cell r="B344" t="str">
            <v>DESARROLLO Y ELABORACIÓN DE SISTEMA AHORRADOR DE ENERGÍA PARA LOS AIRES ACONDICIONADOS EN AEROPUERTOS</v>
          </cell>
        </row>
        <row r="345">
          <cell r="A345" t="str">
            <v>56601C4</v>
          </cell>
          <cell r="B345" t="str">
            <v>DESARROLLO Y ELABORACIÓN DE SISTEMA PARA LA SUSTENTABILIDAD EN EDIFICIOS TERMINALES EN AEROPUERTOS</v>
          </cell>
        </row>
        <row r="346">
          <cell r="A346" t="str">
            <v>56601C5</v>
          </cell>
          <cell r="B346" t="str">
            <v>DETECTOR DE TRAZAS DE EXPLOSIVOS SEMIFIJO (CAMBIÓ A 51901-2015)</v>
          </cell>
        </row>
        <row r="347">
          <cell r="A347" t="str">
            <v>56601C6</v>
          </cell>
          <cell r="B347" t="str">
            <v>KIT DE CONTOL DE FAUNA CON ILUMINACIÓN ELÉCTRICA</v>
          </cell>
        </row>
        <row r="348">
          <cell r="A348" t="str">
            <v>56601C7</v>
          </cell>
          <cell r="B348" t="str">
            <v>SISTEMA PARA LA SUSTENTABILIDAD EN EDIFICIOS TERMINALES EN AEROPUERTOS</v>
          </cell>
        </row>
        <row r="349">
          <cell r="A349" t="str">
            <v>56601C8</v>
          </cell>
          <cell r="B349" t="str">
            <v>CÁMARA FRIGORÍFICA</v>
          </cell>
        </row>
        <row r="350">
          <cell r="A350" t="str">
            <v>56601C9</v>
          </cell>
          <cell r="B350" t="str">
            <v>CARGADOR DE BATERÍAS CON PROBADOR Y RUEDAS 6~12 V</v>
          </cell>
        </row>
        <row r="351">
          <cell r="A351" t="str">
            <v>56601D1</v>
          </cell>
          <cell r="B351" t="str">
            <v>HIDROLAVADORA cambió a partida 56201</v>
          </cell>
        </row>
        <row r="352">
          <cell r="A352" t="str">
            <v>56601D2</v>
          </cell>
          <cell r="B352" t="str">
            <v>EQUIPO AUTOMATIZADO PARA COBRO DE ESTACIONAMIENTO PÚBLICO</v>
          </cell>
        </row>
        <row r="353">
          <cell r="A353" t="str">
            <v>56601D3</v>
          </cell>
          <cell r="B353" t="str">
            <v>EQUIPO DE MEDICIÓN PARA LA RESISTENCIA DE AISLAMIENTO DE CONDUCTORES MEGGER</v>
          </cell>
        </row>
        <row r="354">
          <cell r="A354" t="str">
            <v>56601D4</v>
          </cell>
          <cell r="B354" t="str">
            <v>LÁMPARA AHORRADORA DE ENERGÍA Y ADITAMENTO</v>
          </cell>
        </row>
        <row r="355">
          <cell r="A355" t="str">
            <v>56601D5</v>
          </cell>
          <cell r="B355" t="str">
            <v>REGULADOR DE CORRIENTE CONSTANTE</v>
          </cell>
        </row>
        <row r="356">
          <cell r="A356" t="str">
            <v>56601D6</v>
          </cell>
          <cell r="B356" t="str">
            <v>REGULADOR DE CORRIENTE CONSTANTE PARA SISTEMA DE AYUDAS VISUALES</v>
          </cell>
        </row>
        <row r="357">
          <cell r="A357" t="str">
            <v>56601D7</v>
          </cell>
          <cell r="B357" t="str">
            <v>TABLERO ELÉCTRICO DE DISTRIBUCIÓN</v>
          </cell>
        </row>
        <row r="358">
          <cell r="A358" t="str">
            <v>56601D8</v>
          </cell>
          <cell r="B358" t="str">
            <v>LUCES DE PROTECCIÓN DE PISTA (SEMÁFO</v>
          </cell>
        </row>
        <row r="359">
          <cell r="A359" t="str">
            <v>56601D9</v>
          </cell>
          <cell r="B359" t="str">
            <v>SISTEMAS PAPIS DE 4 GABINETES</v>
          </cell>
        </row>
        <row r="360">
          <cell r="A360" t="str">
            <v>56601F1</v>
          </cell>
          <cell r="B360" t="str">
            <v>PROBADOR PORTÁTIL DE RESISTENCIAS Y PUESTA A TIERRAS</v>
          </cell>
        </row>
        <row r="361">
          <cell r="A361" t="str">
            <v>56601F2</v>
          </cell>
          <cell r="B361" t="str">
            <v>EQUIPO DE TOMOGRAFÍA COMPUTARIZADA PARA INSPECCIÓN DE EQUIPAJE DOCUMENTADO</v>
          </cell>
        </row>
        <row r="362">
          <cell r="A362" t="str">
            <v>56601F3</v>
          </cell>
          <cell r="B362" t="str">
            <v>EQUIPO DE ENERGÍA ININTERRUMPIDA</v>
          </cell>
        </row>
        <row r="363">
          <cell r="A363" t="str">
            <v>56601F4</v>
          </cell>
          <cell r="B363" t="str">
            <v>GENERADOR ELÉCTRICO</v>
          </cell>
        </row>
        <row r="364">
          <cell r="A364" t="str">
            <v>56601F5</v>
          </cell>
          <cell r="B364" t="str">
            <v>SUSTITUCIÓN DE GABINETES PARA SUBESTACIÓN (ALTA Y BAJA TENSIÓN)</v>
          </cell>
        </row>
        <row r="365">
          <cell r="A365" t="str">
            <v>56601F6</v>
          </cell>
          <cell r="B365" t="str">
            <v>VOLTAMPERIMETRO DE GANCHO</v>
          </cell>
        </row>
        <row r="366">
          <cell r="A366" t="str">
            <v>56601F7</v>
          </cell>
          <cell r="B366" t="str">
            <v>MEDIDOR DE RESISTENCIA DE AISLAMIENTO</v>
          </cell>
        </row>
        <row r="367">
          <cell r="A367" t="str">
            <v>56601F8</v>
          </cell>
          <cell r="B367" t="str">
            <v>MEDIDOR DE RESISTENCIA DE TIERRA</v>
          </cell>
        </row>
        <row r="368">
          <cell r="A368" t="str">
            <v>56601F9</v>
          </cell>
          <cell r="B368" t="str">
            <v>MULTÍMETRO</v>
          </cell>
        </row>
        <row r="369">
          <cell r="A369" t="str">
            <v>56601ZZ</v>
          </cell>
          <cell r="B369" t="str">
            <v>EQUIPO DE RESPIRACIÓN AUTÓNOMA</v>
          </cell>
        </row>
        <row r="370">
          <cell r="A370">
            <v>5670100</v>
          </cell>
          <cell r="B370" t="str">
            <v>HERRAMIENTAS Y MAQUINAS HERRAMIENTA</v>
          </cell>
        </row>
        <row r="371">
          <cell r="A371" t="str">
            <v>56701A1</v>
          </cell>
          <cell r="B371" t="str">
            <v>PINZA PONCHADORA</v>
          </cell>
        </row>
        <row r="372">
          <cell r="A372" t="str">
            <v>56701A2</v>
          </cell>
          <cell r="B372" t="str">
            <v>ESCALERA PARA SUMINISTRO DE COMBUSTIBLE</v>
          </cell>
        </row>
        <row r="373">
          <cell r="A373" t="str">
            <v>56701A3</v>
          </cell>
          <cell r="B373" t="str">
            <v>DESVARADORA</v>
          </cell>
        </row>
        <row r="374">
          <cell r="A374" t="str">
            <v>56701A4</v>
          </cell>
          <cell r="B374" t="str">
            <v>MULTÍMETRO DIGITAL</v>
          </cell>
        </row>
        <row r="375">
          <cell r="A375" t="str">
            <v>56701A5</v>
          </cell>
          <cell r="B375" t="str">
            <v>MONTACARGAS</v>
          </cell>
        </row>
        <row r="376">
          <cell r="A376" t="str">
            <v>56701A6</v>
          </cell>
          <cell r="B376" t="str">
            <v>TRITURADORA PAPEL</v>
          </cell>
        </row>
        <row r="377">
          <cell r="A377" t="str">
            <v>56701A7</v>
          </cell>
          <cell r="B377" t="str">
            <v>MOTOSIERRA</v>
          </cell>
        </row>
        <row r="378">
          <cell r="A378" t="str">
            <v>56701A8</v>
          </cell>
          <cell r="B378" t="str">
            <v>QUIJADA DE LA VIDA</v>
          </cell>
        </row>
        <row r="379">
          <cell r="A379" t="str">
            <v>56701A9</v>
          </cell>
          <cell r="B379" t="str">
            <v>SIERRA CIRCULAR PARA CORTE DE METAL</v>
          </cell>
        </row>
        <row r="380">
          <cell r="A380" t="str">
            <v>56701B1</v>
          </cell>
          <cell r="B380" t="str">
            <v>VOLTAMPERIMETRO DE GANCHO (CAMBIÓ A 56601, 2016)</v>
          </cell>
        </row>
        <row r="381">
          <cell r="A381" t="str">
            <v>56701B2</v>
          </cell>
          <cell r="B381" t="str">
            <v>ESMERIL DE BANCO DE 8"</v>
          </cell>
        </row>
        <row r="382">
          <cell r="A382" t="str">
            <v>56701B3</v>
          </cell>
          <cell r="B382" t="str">
            <v>ESMERILADORA DE MANO DE  4-1/2"</v>
          </cell>
        </row>
        <row r="383">
          <cell r="A383" t="str">
            <v>56701B4</v>
          </cell>
          <cell r="B383" t="str">
            <v>GATO DE PATÍN PARA 5 TONELADAS</v>
          </cell>
        </row>
        <row r="384">
          <cell r="A384" t="str">
            <v>56701B5</v>
          </cell>
          <cell r="B384" t="str">
            <v>INYECTOR DE GRASA CAP. 20 KG, PRESIÓN MÁXIMA 4,000 PSI</v>
          </cell>
        </row>
        <row r="385">
          <cell r="A385" t="str">
            <v>56701B6</v>
          </cell>
          <cell r="B385" t="str">
            <v>SIERRA CALADORA</v>
          </cell>
        </row>
        <row r="386">
          <cell r="A386" t="str">
            <v>56701B7</v>
          </cell>
          <cell r="B386" t="str">
            <v>TORNILLO DE BANCO DE 6"</v>
          </cell>
        </row>
        <row r="387">
          <cell r="A387">
            <v>5690200</v>
          </cell>
          <cell r="B387" t="str">
            <v>OTROS BIENES MUEBLES</v>
          </cell>
        </row>
        <row r="388">
          <cell r="A388" t="str">
            <v>56902A1</v>
          </cell>
          <cell r="B388" t="str">
            <v>LETREROS</v>
          </cell>
        </row>
        <row r="389">
          <cell r="A389" t="str">
            <v>56902A2</v>
          </cell>
          <cell r="B389" t="str">
            <v>SISTEMA DE POSTES PARA LUMINARIAS DE AEROPUERTOS</v>
          </cell>
        </row>
        <row r="390">
          <cell r="A390" t="str">
            <v>56902A3</v>
          </cell>
          <cell r="B390" t="str">
            <v>SILLA PASILLERA ECONOMICA</v>
          </cell>
        </row>
        <row r="391">
          <cell r="A391" t="str">
            <v>56902A4</v>
          </cell>
          <cell r="B391" t="str">
            <v>BOTE ORGANICO-INORGANICO</v>
          </cell>
        </row>
        <row r="392">
          <cell r="A392" t="str">
            <v>56902A5</v>
          </cell>
          <cell r="B392" t="str">
            <v>SISTEMA DE ANTIPERCHAS PARA ELEMENTOS DE AYUDAS VISUALES</v>
          </cell>
        </row>
        <row r="393">
          <cell r="A393" t="str">
            <v>56902A6</v>
          </cell>
          <cell r="B393" t="str">
            <v>EQUIPO DE MANTENIMIENTO PARA AYUDAS VISUALES</v>
          </cell>
        </row>
        <row r="394">
          <cell r="A394" t="str">
            <v>56902A7</v>
          </cell>
          <cell r="B394" t="str">
            <v>SISTEMA DE TRANSPORTE DE MATERIALES EN BODEGAS DE AEROPUERTOS</v>
          </cell>
        </row>
        <row r="395">
          <cell r="A395" t="str">
            <v>56902A8</v>
          </cell>
          <cell r="B395" t="str">
            <v>MÓDULO ESTRUCTURAL CON SISTEMA DE BOMBEO</v>
          </cell>
        </row>
        <row r="396">
          <cell r="A396" t="str">
            <v>56902A9</v>
          </cell>
          <cell r="B396" t="str">
            <v>SISTEMA DE CONTROL DE COMBUSTIBLE EN PLATAFORMA PARA ESTACIONES MEDIANAS Y PEQUEÑAS</v>
          </cell>
        </row>
        <row r="397">
          <cell r="A397" t="str">
            <v>56902B1</v>
          </cell>
          <cell r="B397" t="str">
            <v>SISTEMA DE MEDICIÓN DE TANQUES</v>
          </cell>
        </row>
        <row r="398">
          <cell r="A398" t="str">
            <v>56902B2</v>
          </cell>
          <cell r="B398" t="str">
            <v>SISTEMAS DE VERIFICACIÓN DE INSTRUMENTOS DE MEDICIÓN</v>
          </cell>
        </row>
        <row r="399">
          <cell r="A399" t="str">
            <v>56902B3</v>
          </cell>
          <cell r="B399" t="str">
            <v>ADQUISICIÓN DE EQUIPAMIENTO PARA LA IMPLEMENTACIÓN DEL SISTEMA DE CONTROL DE COMBUSTIBLE EN PLATAFORMA (SCCP) PARA ESTACIONES DE COMBUSTIBLES</v>
          </cell>
        </row>
        <row r="400">
          <cell r="A400" t="str">
            <v>56902B4</v>
          </cell>
          <cell r="B400" t="str">
            <v>ADQUISICIÓN DE LICENCIAMIENTO DEL SOFTWARE FUELGATE E INSTALACIÓN, CONFIGURACIÓN Y PUESTA A PUNTO DEL SISTEMA DE CONTROL DE COMBUSTIBLE EN PLATAFORMA (SCCP) PARA ESTACIONES DE COMBUSTIBLES</v>
          </cell>
        </row>
        <row r="401">
          <cell r="A401" t="str">
            <v>56902B5</v>
          </cell>
          <cell r="B401" t="str">
            <v>INSTALACIÓN DE SONDAS DE MEDICIÓN DE TEMPERATURA Y NIVEL EN TANQUES DE ALMACENAMIENTO VERTICALES Y HORIZONTALES</v>
          </cell>
        </row>
        <row r="402">
          <cell r="A402" t="str">
            <v>56902B6</v>
          </cell>
          <cell r="B402" t="str">
            <v>DESARROLLO Y ELABORACIÓN DE ACCESORIOS COMPLEMENTARIOS PARA LA ZONA DE REVISIÓN DE EQUIPAJE EN AEROPUERTOS</v>
          </cell>
        </row>
        <row r="403">
          <cell r="A403" t="str">
            <v>56902B7</v>
          </cell>
          <cell r="B403" t="str">
            <v>DESARROLLO Y ELABORACIÓN DE KIOSCO INFORMATIVO PARA INTERIOR DE AEROPUERTOS</v>
          </cell>
        </row>
        <row r="404">
          <cell r="A404" t="str">
            <v>56902B8</v>
          </cell>
          <cell r="B404" t="str">
            <v>DESARROLLO Y ELABORACIÓN DE LA TIPIFICACIÓN DE CONCESIONES COMERCIALES EN AEROPUERTOS DE ASA</v>
          </cell>
        </row>
        <row r="405">
          <cell r="A405" t="str">
            <v>56902B9</v>
          </cell>
          <cell r="B405" t="str">
            <v>DISEÑO Y DESARROLLO DE MOBILIARIO CONTENEDOR DE ARTÍCULOS DE CAFETERÍA PARA LA ATENCIÓN DE PARTICIPANTES EN EVENTOS AEROPORTUARIOS</v>
          </cell>
        </row>
        <row r="406">
          <cell r="A406" t="str">
            <v>56902C1</v>
          </cell>
          <cell r="B406" t="str">
            <v>BAUMANÓMETRO MERCURIAL</v>
          </cell>
        </row>
        <row r="407">
          <cell r="A407" t="str">
            <v>56902C2</v>
          </cell>
          <cell r="B407" t="str">
            <v>TERMÓMETRO DIGITAL</v>
          </cell>
        </row>
        <row r="408">
          <cell r="A408" t="str">
            <v>56902C3</v>
          </cell>
          <cell r="B408" t="str">
            <v>VISCOSÍMETRO AUTOMÁTICO</v>
          </cell>
        </row>
        <row r="409">
          <cell r="A409" t="str">
            <v>56902C4</v>
          </cell>
          <cell r="B409" t="str">
            <v>DESARROLLO Y ELABORACIÓN DE UN CENTRO DE ADIESTRAMIENTO Y PRACTICAS EN CAMPO PARA PERSONAL DEL CREI</v>
          </cell>
        </row>
        <row r="410">
          <cell r="A410" t="str">
            <v>56902C5</v>
          </cell>
          <cell r="B410" t="str">
            <v>DESARROLLO Y ELABORACIÓN DEL DISEÑO DE MOBILIARIO PARA INSTALACIONES  DEL CREI</v>
          </cell>
        </row>
        <row r="411">
          <cell r="A411" t="str">
            <v>56902C6</v>
          </cell>
          <cell r="B411" t="str">
            <v>DESARROLLO Y REDISEÑO DE MOSTRADORES DE DOCUMENTACIÓN</v>
          </cell>
        </row>
        <row r="412">
          <cell r="A412" t="str">
            <v>56902C7</v>
          </cell>
          <cell r="B412" t="str">
            <v>DESARROLLO Y REDISEÑO DE SILLONES PARA SALAS DE ÚLTIMA ESPERA</v>
          </cell>
        </row>
        <row r="413">
          <cell r="A413" t="str">
            <v>56902C8</v>
          </cell>
          <cell r="B413" t="str">
            <v>IMPLEMENTACIÓN DE SISTEMAS DE MEDICIÓN DE TANQUES</v>
          </cell>
        </row>
        <row r="414">
          <cell r="A414" t="str">
            <v>56902C9</v>
          </cell>
          <cell r="B414" t="str">
            <v>DESARROLLO Y ELABORACIÓN DE SEÑALIZACIÓN DE ILUMINACIÓN INTERNA AUTOSUSTENTABLE PARA AEROPUERTOS</v>
          </cell>
        </row>
        <row r="415">
          <cell r="A415" t="str">
            <v>56902D1</v>
          </cell>
          <cell r="B415" t="str">
            <v>DESARROLLO Y ELABORACIÓN DE EQUIPO DE PROTECCIÓN PARA ACTIVIDADES NOCTURNAS EN PLATAFORMA Y ESTACIONES DE COMBUSTIBLES</v>
          </cell>
        </row>
        <row r="416">
          <cell r="A416" t="str">
            <v>56902D2</v>
          </cell>
          <cell r="B416" t="str">
            <v>ARRESTADOR DE FLAMA Y VÁLVULA DE VENTEO</v>
          </cell>
        </row>
        <row r="417">
          <cell r="A417" t="str">
            <v>56902D3</v>
          </cell>
          <cell r="B417" t="str">
            <v>MULTÍMETRO DIGITAL</v>
          </cell>
        </row>
        <row r="418">
          <cell r="A418" t="str">
            <v>56902D4</v>
          </cell>
          <cell r="B418" t="str">
            <v>BARÓMETRO DIGITAL</v>
          </cell>
        </row>
        <row r="419">
          <cell r="A419" t="str">
            <v>56902D5</v>
          </cell>
          <cell r="B419" t="str">
            <v>CRONÓMETRO</v>
          </cell>
        </row>
        <row r="420">
          <cell r="A420" t="str">
            <v>56902D6</v>
          </cell>
          <cell r="B420" t="str">
            <v>CASETA PARA INSPECCIÓN VEHICULAR DE AUTOTANQUES EN ACCESOS RESTRINGIDOS</v>
          </cell>
        </row>
        <row r="421">
          <cell r="A421" t="str">
            <v>56902D7</v>
          </cell>
          <cell r="B421" t="str">
            <v>CONTENEDORES PARA FOD (FOREIGN OBJECT DAMAGE) EN ZONAS OPERACIONALES DE AEROPUERTOS</v>
          </cell>
        </row>
        <row r="422">
          <cell r="A422" t="str">
            <v>56902D8</v>
          </cell>
          <cell r="B422" t="str">
            <v>DISEÑO ERGONÓMICO PARA PANEL DE CONTROL DE INSTRUMENTOS DE VEHÍCULOS DE RESCATE Y EXTINCIÓN DE INCENDIOS DE DISEÑO ASA</v>
          </cell>
        </row>
        <row r="423">
          <cell r="A423" t="str">
            <v>56902D9</v>
          </cell>
          <cell r="B423" t="str">
            <v>DISEÑO PARA UNIFICACIÓN DE IMAGEN EN FACHADAS LADO AIRE Y LADO  TIERRA EN AEROPUERTOS DE LA RED ASA</v>
          </cell>
        </row>
        <row r="424">
          <cell r="A424" t="str">
            <v>56902F1</v>
          </cell>
          <cell r="B424" t="str">
            <v>MOBILIARIO PARA AVIACIÓN GENERAL Y AUTORIDADES</v>
          </cell>
        </row>
        <row r="425">
          <cell r="A425" t="str">
            <v>56902F2</v>
          </cell>
          <cell r="B425" t="str">
            <v>MOBILIARIO PARA EQUIPO DE VIDEO VIGILANCIA REMOTA DE CÁMARAS EN AEROPUERTOS.</v>
          </cell>
        </row>
        <row r="426">
          <cell r="A426" t="str">
            <v>56902F3</v>
          </cell>
          <cell r="B426" t="str">
            <v>REDISEÑO DE BARREDORA/ORILLADORA</v>
          </cell>
        </row>
        <row r="427">
          <cell r="A427" t="str">
            <v>56902F4</v>
          </cell>
          <cell r="B427" t="str">
            <v>SILLA PASILLERA PARA PERSONAS CON LIMITACIONES MOTRICES</v>
          </cell>
        </row>
        <row r="428">
          <cell r="A428" t="str">
            <v>56902F5</v>
          </cell>
          <cell r="B428" t="str">
            <v>VERIFICADOR MANUAL DE MANÓMETROS EN AUTOTANQUES DE COMBUSTIBLES</v>
          </cell>
        </row>
        <row r="429">
          <cell r="A429" t="str">
            <v>56902F6</v>
          </cell>
          <cell r="B429" t="str">
            <v>SISTEMA HIDRÁULICO CONTRA INCENDIOS</v>
          </cell>
        </row>
        <row r="430">
          <cell r="A430" t="str">
            <v>56902F7</v>
          </cell>
          <cell r="B430" t="str">
            <v>DESFIBRILADOR</v>
          </cell>
        </row>
        <row r="431">
          <cell r="A431" t="str">
            <v>56902F8</v>
          </cell>
          <cell r="B431" t="str">
            <v>DESTILADOR AUTOMÁTICO</v>
          </cell>
        </row>
        <row r="432">
          <cell r="A432" t="str">
            <v>56902F9</v>
          </cell>
          <cell r="B432" t="str">
            <v>DETECTOR DE MICROORGANISMOS</v>
          </cell>
        </row>
        <row r="433">
          <cell r="A433" t="str">
            <v>56902G1</v>
          </cell>
          <cell r="B433" t="str">
            <v>MICRO DESTILADOR</v>
          </cell>
        </row>
        <row r="434">
          <cell r="A434" t="str">
            <v>56902G2</v>
          </cell>
          <cell r="B434" t="str">
            <v>MANÓMETRO PATRÓN</v>
          </cell>
        </row>
        <row r="435">
          <cell r="A435" t="str">
            <v>56902ZZ</v>
          </cell>
          <cell r="B435" t="str">
            <v>PÓRTICOS DETECTORES DE METALES</v>
          </cell>
        </row>
        <row r="436">
          <cell r="A436">
            <v>5890100</v>
          </cell>
          <cell r="B436" t="str">
            <v>ADJUDICACIONES, EXPROPIACIONES E INDEMNIZACIONES DE INMUEBLES</v>
          </cell>
        </row>
        <row r="437">
          <cell r="A437" t="str">
            <v>58901A1</v>
          </cell>
          <cell r="B437" t="str">
            <v>INDEMNIZACIÓN POR EXPROPIACIÓN DE TERRENO</v>
          </cell>
        </row>
        <row r="438">
          <cell r="A438">
            <v>5900000</v>
          </cell>
          <cell r="B438" t="str">
            <v>OTROS BIENES MUEBLES E INMUEBLES</v>
          </cell>
        </row>
        <row r="439">
          <cell r="A439">
            <v>5910100</v>
          </cell>
          <cell r="B439" t="str">
            <v>SOFTWARE</v>
          </cell>
        </row>
        <row r="440">
          <cell r="A440" t="str">
            <v>59101A1</v>
          </cell>
          <cell r="B440">
            <v>0</v>
          </cell>
        </row>
        <row r="441">
          <cell r="A441">
            <v>6000000</v>
          </cell>
          <cell r="B441" t="str">
            <v>OBRAS PUBLICAS</v>
          </cell>
        </row>
        <row r="442">
          <cell r="A442">
            <v>6200000</v>
          </cell>
          <cell r="B442" t="str">
            <v>OBRA PUBLICA EN BIENES PROPIOS</v>
          </cell>
        </row>
        <row r="443">
          <cell r="A443">
            <v>6230200</v>
          </cell>
          <cell r="B443" t="str">
            <v>MANTENIMIENTO Y REHABILITACION  DE OBRAS PARA EL ABASTECIMIENTO DE AGUA, PETROLEO, GAS, ELECTRICIDAD Y TELECOMUNICACIONES</v>
          </cell>
        </row>
        <row r="444">
          <cell r="A444" t="str">
            <v>62302A1</v>
          </cell>
          <cell r="B444" t="str">
            <v>DRENAJE INDUSTRIAL</v>
          </cell>
        </row>
        <row r="445">
          <cell r="A445" t="str">
            <v>62302A2</v>
          </cell>
          <cell r="B445" t="str">
            <v>REHABILITACION DE INSTALACIONES ELECTRICAS</v>
          </cell>
        </row>
        <row r="446">
          <cell r="A446" t="str">
            <v>62302A3</v>
          </cell>
          <cell r="B446" t="str">
            <v>REHABILITACIÓN DE ÁREAS DE ALMACÉN Y DE USOS MÚLTIPLES</v>
          </cell>
        </row>
        <row r="447">
          <cell r="A447" t="str">
            <v>62302A4</v>
          </cell>
          <cell r="B447" t="str">
            <v>CONSTRUCCIÓN Y/O REHABILITACIÓN DE DRENAJE INDUSTRIAL</v>
          </cell>
        </row>
        <row r="448">
          <cell r="A448" t="str">
            <v>62302A5</v>
          </cell>
          <cell r="B448" t="str">
            <v>REHABILITACIÓN DE DRENAJE PLUVIAL</v>
          </cell>
        </row>
        <row r="449">
          <cell r="A449" t="str">
            <v>62302ZZ</v>
          </cell>
          <cell r="B449" t="str">
            <v>REHABILITACIÓN DE DRENAJE INDUSTRIAL</v>
          </cell>
        </row>
        <row r="450">
          <cell r="A450">
            <v>6250200</v>
          </cell>
          <cell r="B450" t="str">
            <v>MANTENIMIENTO Y REHABILITACION DE LAS VIAS DE COMUNICACION</v>
          </cell>
        </row>
        <row r="451">
          <cell r="A451" t="str">
            <v>62502A1</v>
          </cell>
          <cell r="B451" t="str">
            <v>ADAPTACION DE OFICINAS ADMINISTRATIVAS</v>
          </cell>
        </row>
        <row r="452">
          <cell r="A452" t="str">
            <v>62502A2</v>
          </cell>
          <cell r="B452" t="str">
            <v>ALUMBRADO DE ESTACIONAMIENTO, ACCESO PRINCIPAL Y VIALIDADES</v>
          </cell>
        </row>
        <row r="453">
          <cell r="A453" t="str">
            <v>62502A3</v>
          </cell>
          <cell r="B453" t="str">
            <v>AMPLIACION DE LAS SALAS DE LLEGADA Y AREAS DE REVISION ADUANAL</v>
          </cell>
        </row>
        <row r="454">
          <cell r="A454" t="str">
            <v>62502A4</v>
          </cell>
          <cell r="B454" t="str">
            <v>COLOCACION DE RED ANTIPAJARO EN CANALES PLUVIALES PARALELOS A LAS PISTAS</v>
          </cell>
        </row>
        <row r="455">
          <cell r="A455" t="str">
            <v>62502A5</v>
          </cell>
          <cell r="B455" t="str">
            <v>COMPLEMENTO DE CONFORMACION DE FRANJA DE SEGURIDAD EN CABECERA DE PISTA</v>
          </cell>
        </row>
        <row r="456">
          <cell r="A456" t="str">
            <v>62502A6</v>
          </cell>
          <cell r="B456" t="str">
            <v>CONFORMACION DE EXTREMO DE PISTA "RESA" Y OBRAS COMPLEMENTARIAS</v>
          </cell>
        </row>
        <row r="457">
          <cell r="A457" t="str">
            <v>62502A7</v>
          </cell>
          <cell r="B457" t="str">
            <v>CONFORMACION DE FRANJA DE PISTA</v>
          </cell>
        </row>
        <row r="458">
          <cell r="A458" t="str">
            <v>62502A8</v>
          </cell>
          <cell r="B458" t="str">
            <v>CONFORMACION DE FRANJA DE SEGURIDAD EXTREMO DE PISTA "RESA" Y OBRAS COMPLEMENTARIAS</v>
          </cell>
        </row>
        <row r="459">
          <cell r="A459" t="str">
            <v>62502A9</v>
          </cell>
          <cell r="B459" t="str">
            <v>CONSTRUCCION DE BODEGA TALLER Y COBERTIZO</v>
          </cell>
        </row>
        <row r="460">
          <cell r="A460" t="str">
            <v>62502B1</v>
          </cell>
          <cell r="B460" t="str">
            <v>CONSTRUCCION DE OBRAS DE DRENAJE EN CAMINO PERIMETRAL</v>
          </cell>
        </row>
        <row r="461">
          <cell r="A461" t="str">
            <v>62502B2</v>
          </cell>
          <cell r="B461" t="str">
            <v>CONSTRUCCION DE PLATAFORMA DE VIRAJE</v>
          </cell>
        </row>
        <row r="462">
          <cell r="A462" t="str">
            <v>62502B3</v>
          </cell>
          <cell r="B462" t="str">
            <v>CONSTRUCCION DE PLATAFORMA PARA HELICOPTEROS</v>
          </cell>
        </row>
        <row r="463">
          <cell r="A463" t="str">
            <v>62502B4</v>
          </cell>
          <cell r="B463" t="str">
            <v>CONSTRUCCION DE SALA DE LLEGADA INTERNACIONAL PARA SEPARACION DE FLUJO DE PASAJEROS</v>
          </cell>
        </row>
        <row r="464">
          <cell r="A464" t="str">
            <v>62502B5</v>
          </cell>
          <cell r="B464" t="str">
            <v>CONSTRUCCION Y REHABILITACION CERCADO PERIMETRAL CON BASE DE CONCRETO PARA EVITAR EL INGRESO DE FAUNA Y ASEGURAR LA OPERACION DE LOS AEROPUERTOS</v>
          </cell>
        </row>
        <row r="465">
          <cell r="A465" t="str">
            <v>62502B6</v>
          </cell>
          <cell r="B465" t="str">
            <v>EMPLAZAMIENTO Y/O INSTALACION DE LUCES DE PROTECCION DE PISTA</v>
          </cell>
        </row>
        <row r="466">
          <cell r="A466" t="str">
            <v>62502B7</v>
          </cell>
          <cell r="B466" t="str">
            <v>REHABILITACION DE CAMINO Y CERCADO PERIMETRAL</v>
          </cell>
        </row>
        <row r="467">
          <cell r="A467" t="str">
            <v>62502B8</v>
          </cell>
          <cell r="B467" t="str">
            <v>REHABILITACION DE LA INSTALACION ELECTRICA DE LOS EDIFICIOS "A", "B"  Y "E "EN OFICINAS GENERALES DE ASA</v>
          </cell>
        </row>
        <row r="468">
          <cell r="A468" t="str">
            <v>62502B9</v>
          </cell>
          <cell r="B468" t="str">
            <v>REHABILITACION DE LA PISTA Y RODAJES</v>
          </cell>
        </row>
        <row r="469">
          <cell r="A469" t="str">
            <v>62502C1</v>
          </cell>
          <cell r="B469" t="str">
            <v>REHABILITACION DE RODAJE DE ACCESO A ZONA DE HANGARES</v>
          </cell>
        </row>
        <row r="470">
          <cell r="A470" t="str">
            <v>62502C2</v>
          </cell>
          <cell r="B470" t="str">
            <v>REHABILITACION DE TRAMO DE PISTA EN CABECERA 13</v>
          </cell>
        </row>
        <row r="471">
          <cell r="A471" t="str">
            <v>62502C3</v>
          </cell>
          <cell r="B471" t="str">
            <v>REMODELACION DEL EDIFICIO DE PASAJEROS Y OBRAS COMPLEMENTARIAS</v>
          </cell>
        </row>
        <row r="472">
          <cell r="A472" t="str">
            <v>62502C4</v>
          </cell>
          <cell r="B472" t="str">
            <v>RENIVELACION DE MARGENES LATERALES DE PISTA</v>
          </cell>
        </row>
        <row r="473">
          <cell r="A473" t="str">
            <v>62502C5</v>
          </cell>
          <cell r="B473" t="str">
            <v>REUBICACION DEL INDICADOR DE LA DIRECCION DEL VIENTO</v>
          </cell>
        </row>
        <row r="474">
          <cell r="A474" t="str">
            <v>62502C6</v>
          </cell>
          <cell r="B474" t="str">
            <v>REUBICACION Y REMPLAZO DE LETREROS EN PISTA Y RODAJES 1A ETAPA</v>
          </cell>
        </row>
        <row r="475">
          <cell r="A475" t="str">
            <v>62502C7</v>
          </cell>
          <cell r="B475" t="str">
            <v>REUBICACION Y REMPLAZO DE LETREROS EN PISTA Y RODAJES 2DA ETAPA</v>
          </cell>
        </row>
        <row r="476">
          <cell r="A476" t="str">
            <v>62502C8</v>
          </cell>
          <cell r="B476" t="str">
            <v>REUBICACION Y/O REMPLAZO DE LETREROS EN PISTA Y RODAJES</v>
          </cell>
        </row>
        <row r="477">
          <cell r="A477" t="str">
            <v>62502C9</v>
          </cell>
          <cell r="B477" t="str">
            <v>SUSTITUCIÓN DE CERCADO PERIMETRAL</v>
          </cell>
        </row>
        <row r="478">
          <cell r="A478" t="str">
            <v>62502D1</v>
          </cell>
          <cell r="B478" t="str">
            <v>SUSTITUCION DE POSTES DE ALUMBRADO EN PLATAFORMA</v>
          </cell>
        </row>
        <row r="479">
          <cell r="A479" t="str">
            <v>62502D2</v>
          </cell>
          <cell r="B479" t="str">
            <v>SUSTITUCION DE SEÑALETICA DE AREAS EXTERIORES Y CERCADO PERIMETRAL</v>
          </cell>
        </row>
        <row r="480">
          <cell r="A480" t="str">
            <v>62502D3</v>
          </cell>
          <cell r="B480" t="str">
            <v>SUSTITUCION DE SEÑALETICA DE EDIFICIO DE PASAJEROS</v>
          </cell>
        </row>
        <row r="481">
          <cell r="A481" t="str">
            <v>62502D4</v>
          </cell>
          <cell r="B481" t="str">
            <v>VIALIDAD DE ACCESO AL AEROPUERTO, HACIA PLANTA DE COMBUSTIBLES Y ESTACIONAMIENTO</v>
          </cell>
        </row>
        <row r="482">
          <cell r="A482" t="str">
            <v>62502D5</v>
          </cell>
          <cell r="B482" t="str">
            <v>ADECUACION DE CASA DE MAQUINAS PARA LA INSTALACION DE PLANTA DE EMERGENCIA Y SUSTITUCION DE EQUIPO DE LA SUBESTACION; ASI COMO, ALUMBRADO DE ESTACIONAMIENTO, ACCESO PRINCIPAL Y VIALIDADES</v>
          </cell>
        </row>
        <row r="483">
          <cell r="A483" t="str">
            <v>62502D6</v>
          </cell>
          <cell r="B483" t="str">
            <v>ADECUACION DE PLANTA DE TRATAMIENTO DE AGUAS RESIDUALES</v>
          </cell>
        </row>
        <row r="484">
          <cell r="A484" t="str">
            <v>62502D7</v>
          </cell>
          <cell r="B484" t="str">
            <v>ADECUACION DE SUBESTACION ELECTRICA</v>
          </cell>
        </row>
        <row r="485">
          <cell r="A485" t="str">
            <v>62502D8</v>
          </cell>
          <cell r="B485" t="str">
            <v>ADECUACION DEL EDIFICIO DEL SEI</v>
          </cell>
        </row>
        <row r="486">
          <cell r="A486" t="str">
            <v>62502D9</v>
          </cell>
          <cell r="B486" t="str">
            <v>BACHEO PROFUNDO DE MARGENES LATERALES</v>
          </cell>
        </row>
        <row r="487">
          <cell r="A487" t="str">
            <v>62502F1</v>
          </cell>
          <cell r="B487" t="str">
            <v>CONSTRUCCION DE OFICINAS ADMINISTRATIVAS Y OBRAS COMPLEMENTARIAS</v>
          </cell>
        </row>
        <row r="488">
          <cell r="A488" t="str">
            <v>62502F2</v>
          </cell>
          <cell r="B488" t="str">
            <v>HABILITACION DE COBERTIZO SEI Y COMPLEMENTO DE SALIDA RAPIDA DEL SEI A PISTA</v>
          </cell>
        </row>
        <row r="489">
          <cell r="A489" t="str">
            <v>62502F3</v>
          </cell>
          <cell r="B489" t="str">
            <v>HABILITACION DE PLATAFORMA DE VIRAJE EN CABECERA 02</v>
          </cell>
        </row>
        <row r="490">
          <cell r="A490" t="str">
            <v>62502F4</v>
          </cell>
          <cell r="B490" t="str">
            <v>HABILITACION DEL COMEDOR DE EMPLEADOS</v>
          </cell>
        </row>
        <row r="491">
          <cell r="A491" t="str">
            <v>62502F5</v>
          </cell>
          <cell r="B491" t="str">
            <v>ILUMINACION CON PROYECTORES EN PLATAFORMAS</v>
          </cell>
        </row>
        <row r="492">
          <cell r="A492" t="str">
            <v>62502F6</v>
          </cell>
          <cell r="B492" t="str">
            <v>RECTIFICACION Y DESAZOLVE DE CANALES</v>
          </cell>
        </row>
        <row r="493">
          <cell r="A493" t="str">
            <v>62502F7</v>
          </cell>
          <cell r="B493" t="str">
            <v>REHABILITACION DE CALLES DE ACCESO A ZONA DE HANGARES</v>
          </cell>
        </row>
        <row r="494">
          <cell r="A494" t="str">
            <v>62502F8</v>
          </cell>
          <cell r="B494" t="str">
            <v>REHABILITACION DE LA INSTALACION ELECTRICA EN EL EDIFICIO DE INFORMATICA Y OBRAS COMPLEMENTARIAS</v>
          </cell>
        </row>
        <row r="495">
          <cell r="A495" t="str">
            <v>62502F9</v>
          </cell>
          <cell r="B495" t="str">
            <v>REHABILITACION DE SEÑALAMIENTO INSTITUCIONAL EN VIALIDADES Y EDIFICIO DEL AEROPUERTO</v>
          </cell>
        </row>
        <row r="496">
          <cell r="A496" t="str">
            <v>62502G1</v>
          </cell>
          <cell r="B496" t="str">
            <v>REHABILITACION DEL COMEDOR DE EMPLEADOS Y ALMACEN GENERAL</v>
          </cell>
        </row>
        <row r="497">
          <cell r="A497" t="str">
            <v>62502G2</v>
          </cell>
          <cell r="B497" t="str">
            <v>REHABILITACION DEL PUENTE EN CRUCE CON ARROYO Y OBRAS COMPLEMENTARIAS</v>
          </cell>
        </row>
        <row r="498">
          <cell r="A498" t="str">
            <v>62502G3</v>
          </cell>
          <cell r="B498" t="str">
            <v>REHABILITACION DEL TRAMO DE UMBRAL DESPLAZADO Y MARGENES LATERALES DE PISTA</v>
          </cell>
        </row>
        <row r="499">
          <cell r="A499" t="str">
            <v>62502G4</v>
          </cell>
          <cell r="B499" t="str">
            <v>REHABILITACION Y COMPLEMENTO DE SALIDA RAPIDA DEL SEI A PISTA</v>
          </cell>
        </row>
        <row r="500">
          <cell r="A500" t="str">
            <v>62502G5</v>
          </cell>
          <cell r="B500" t="str">
            <v>REMODELACION DEL COMEDOR DE EMPLEADOS</v>
          </cell>
        </row>
        <row r="501">
          <cell r="A501" t="str">
            <v>62502G6</v>
          </cell>
          <cell r="B501" t="str">
            <v>REMODELACION DEL EDIFICIO  DEL SEI Y REHABILITACION DEL CAMINO DE ACCESO A PISTA</v>
          </cell>
        </row>
        <row r="502">
          <cell r="A502" t="str">
            <v>62502G7</v>
          </cell>
          <cell r="B502" t="str">
            <v>SUSTITUCION DE TRAMO DE CERCADO PERIMETRAL EN CABECERA 34</v>
          </cell>
        </row>
        <row r="503">
          <cell r="A503" t="str">
            <v>62502G8</v>
          </cell>
          <cell r="B503" t="str">
            <v>AMPLIACION DE PLATAFORMA DE AVIACION GENERAL, CONSTRUCCION DE PLATAFORMA DE HELICOPTEROS Y OBRAS COMPLEMENTARIAS</v>
          </cell>
        </row>
        <row r="504">
          <cell r="A504" t="str">
            <v>62502G9</v>
          </cell>
          <cell r="B504" t="str">
            <v>CONSTRUCCION DE LA PLATAFORMA DE AVIACION GENERAL</v>
          </cell>
        </row>
        <row r="505">
          <cell r="A505" t="str">
            <v>62502H1</v>
          </cell>
          <cell r="B505" t="str">
            <v>ADECUACION, OPTIMIZACION DE ESPACIOS Y REORDENAMIENTO DE FLUJOS DEL EDIFICIO DE PASAJEROS</v>
          </cell>
        </row>
        <row r="506">
          <cell r="A506" t="str">
            <v>62502H2</v>
          </cell>
          <cell r="B506" t="str">
            <v>AMPLIACIÓN DEL ESTACIONAMIENTO</v>
          </cell>
        </row>
        <row r="507">
          <cell r="A507" t="str">
            <v>62502H3</v>
          </cell>
          <cell r="B507" t="str">
            <v>REHABILITACION DE SANITARIOS PARA PERSONAS CON DISCAPACIDAD</v>
          </cell>
        </row>
        <row r="508">
          <cell r="A508" t="str">
            <v>62502H4</v>
          </cell>
          <cell r="B508" t="str">
            <v>IMPLEMENTACION DE ELEVADOR PARA MOVILIZAR PERSONAS CON DISCAPACIDAD EN DIFERENTES NIVELES</v>
          </cell>
        </row>
        <row r="509">
          <cell r="A509" t="str">
            <v>62502H5</v>
          </cell>
          <cell r="B509" t="str">
            <v>INSTALACION DE DETECTORES DE HUMO</v>
          </cell>
        </row>
        <row r="510">
          <cell r="A510" t="str">
            <v>62502H6</v>
          </cell>
          <cell r="B510" t="str">
            <v>REHABILITACION DE PUERTAS Y RAMPAS DE ACCESO PARA PERSONAS CON DISCAPACIDAD</v>
          </cell>
        </row>
        <row r="511">
          <cell r="A511" t="str">
            <v>62502H7</v>
          </cell>
          <cell r="B511" t="str">
            <v>REHABILITACION DE LA PISTA (17-35), MARGENES LATERALES Y DE UMBRALES</v>
          </cell>
        </row>
        <row r="512">
          <cell r="A512" t="str">
            <v>62502H8</v>
          </cell>
          <cell r="B512" t="str">
            <v>COLOCACION DE MORTERO ASFALTICO EN RODAJES ALFA Y BRAVO, BACHEO SUPERFICIAL EN AREAS PUNTUALES EN INTERSECCION CON PLATAFORMA COMERCIAL Y BACHEO PROFUNDO EN 2 POSICIONES DE AERONAVES EN PLATAFORMA COMERCIAL</v>
          </cell>
        </row>
        <row r="513">
          <cell r="A513" t="str">
            <v>62502H9</v>
          </cell>
          <cell r="B513" t="str">
            <v>CORRECCION DE SUPERFICIES DE RODAMIENTO DE LA PLATAFORMA DE AVIACION GENERAL, RODAJE DE ACCESO A ZONA DE HANGARES, ASI COMO DE DOS CALLES O RODAJES DE PENETRACION</v>
          </cell>
        </row>
        <row r="514">
          <cell r="A514" t="str">
            <v>62502I1</v>
          </cell>
          <cell r="B514" t="str">
            <v>REHABILITACION DE LA PLATAFORMA DE MANIOBRAS DEL SEI, DE LA PLATAFORMA DEL COBERTIZO P/EL ESTAC. DE VEHICULOS DE ATAQUE, ASI COMO LA CONST. DE UN TRAMO NUEVO DE VIALIDAD DE SERV./SALIDA EXPEDITA DE LOS EQ. DEL SEI A PISTA</v>
          </cell>
        </row>
        <row r="515">
          <cell r="A515" t="str">
            <v>62502I2</v>
          </cell>
          <cell r="B515" t="str">
            <v>REHABILITACION DE LOS PAVIMENTOS DE LAS VIALIDADES INMEDIATAS AL EDIFICIO DE PASAJEROS, DEL ESTACIONAMIENTO PUBLICO, ESTACIONAMIENTO DE AVIACION GENERAL Y EMPLEADOS, ASI COMO ALGUNAS SECCIONES DEL CAMINO PERIMETRAL</v>
          </cell>
        </row>
        <row r="516">
          <cell r="A516" t="str">
            <v>62502I3</v>
          </cell>
          <cell r="B516" t="str">
            <v>CONSTRUCCION DE BAHIA DE AGUAS AZULES</v>
          </cell>
        </row>
        <row r="517">
          <cell r="A517" t="str">
            <v>62502I4</v>
          </cell>
          <cell r="B517" t="str">
            <v>CONSTRUCCION DE CASETAS DE VIGILANCIA</v>
          </cell>
        </row>
        <row r="518">
          <cell r="A518" t="str">
            <v>62502I5</v>
          </cell>
          <cell r="B518" t="str">
            <v>REHABILITACION DE LA PLANTA DE TRATAMIENTO DE AGUAS RESIDUALES</v>
          </cell>
        </row>
        <row r="519">
          <cell r="A519" t="str">
            <v>62502I6</v>
          </cell>
          <cell r="B519" t="str">
            <v>CONSTRUCCION DE FOSA DE PRACTICAS CONTRA INCENDIO</v>
          </cell>
        </row>
        <row r="520">
          <cell r="A520" t="str">
            <v>62502I7</v>
          </cell>
          <cell r="B520" t="str">
            <v>SISTEMA INDICADOR DE PENDIENTE DE APROXIMACION DE PRECISION (PAPI)</v>
          </cell>
        </row>
        <row r="521">
          <cell r="A521" t="str">
            <v>62502I8</v>
          </cell>
          <cell r="B521" t="str">
            <v>SISTEMA DE TIERRAS Y PARARRAYOS</v>
          </cell>
        </row>
        <row r="522">
          <cell r="A522" t="str">
            <v>62502I9</v>
          </cell>
          <cell r="B522" t="str">
            <v>IMPLEMENTACION DE REJILLAS CONTRA ASOLEAMIENTO EN FACHADAS DE EDIFICIO DE PASAJEROS</v>
          </cell>
        </row>
        <row r="523">
          <cell r="A523" t="str">
            <v>62502J1</v>
          </cell>
          <cell r="B523" t="str">
            <v>REHABILITACIÓN DE SISTEMAS DE TIERRAS Y PARARRAYOS</v>
          </cell>
        </row>
        <row r="524">
          <cell r="A524" t="str">
            <v>62502J2</v>
          </cell>
          <cell r="B524" t="str">
            <v>CONSTRUCCIÓN ZONA DE RESTAURANTES</v>
          </cell>
        </row>
        <row r="525">
          <cell r="A525" t="str">
            <v>62502J3</v>
          </cell>
          <cell r="B525" t="str">
            <v>CONSTRUCCIÓN DE RODAPIÉ Y REINSTALACIÓN DE CERCADO PERIMETRAL</v>
          </cell>
        </row>
        <row r="526">
          <cell r="A526" t="str">
            <v>62502J4</v>
          </cell>
          <cell r="B526" t="str">
            <v>HABILITACIÓN DE COBERTIZO PARA EQUIPO AGRÍCOLA</v>
          </cell>
        </row>
        <row r="527">
          <cell r="A527" t="str">
            <v>62502J5</v>
          </cell>
          <cell r="B527" t="str">
            <v>HABILITACIÓN DE PLATAFORMA DE AVIACIÓN GENERAL</v>
          </cell>
        </row>
        <row r="528">
          <cell r="A528" t="str">
            <v>62502J6</v>
          </cell>
          <cell r="B528" t="str">
            <v>REHABILITACIÓN DE LA PISTA 16 - 34, RODAJES ALFA Y BRAVO ASÍ COMO PLATAFORMA DE OP. QUE INCLUYE: CONFORMACIÓN FRANJAS DE SEGURIDAD, RESAS, FRANJAS UMBRAL, MÁRGENES LATERALES Y SEÑ. HORIZ. EN AERÓDROMO LA PESCA, SOTO LA MARINA, TAMPS.</v>
          </cell>
        </row>
        <row r="529">
          <cell r="A529" t="str">
            <v>62502J7</v>
          </cell>
          <cell r="B529" t="str">
            <v>ADAPTACIÓN DEL EDIFICIO ANEXO Y CAJA ÚNICA</v>
          </cell>
        </row>
        <row r="530">
          <cell r="A530" t="str">
            <v>62502J8</v>
          </cell>
          <cell r="B530" t="str">
            <v>ADECUACIÓN DE LAS SALAS DE LLEGADA Y ÁREAS DE REVISIÓN ADUANAL</v>
          </cell>
        </row>
        <row r="531">
          <cell r="A531" t="str">
            <v>62502J9</v>
          </cell>
          <cell r="B531" t="str">
            <v>COLOCACIÓN DE RED ANTIPÁJAROS</v>
          </cell>
        </row>
        <row r="532">
          <cell r="A532" t="str">
            <v>62502K1</v>
          </cell>
          <cell r="B532" t="str">
            <v>CONSTRUCCIÓN DE CAMINO DE ACCESO AL SEI</v>
          </cell>
        </row>
        <row r="533">
          <cell r="A533" t="str">
            <v>62502K2</v>
          </cell>
          <cell r="B533" t="str">
            <v>CONSTRUCCIÓN DE LAS OFICINAS OPERATIVAS DE LA ESTACIÓN</v>
          </cell>
        </row>
        <row r="534">
          <cell r="A534" t="str">
            <v>62502K3</v>
          </cell>
          <cell r="B534" t="str">
            <v>HABILITACIÓN DE BODEGA, TALLER Y COBERTIZO</v>
          </cell>
        </row>
        <row r="535">
          <cell r="A535" t="str">
            <v>62502K4</v>
          </cell>
          <cell r="B535" t="str">
            <v>ILUMINACIÓN EN CAMINO DE ACCESO Y ESTACIONAMIENTO</v>
          </cell>
        </row>
        <row r="536">
          <cell r="A536" t="str">
            <v>62502K5</v>
          </cell>
          <cell r="B536" t="str">
            <v>REHABILITACIÓN DE PISTA Y RODAJES</v>
          </cell>
        </row>
        <row r="537">
          <cell r="A537" t="str">
            <v>62502K6</v>
          </cell>
          <cell r="B537" t="str">
            <v>REHABILITACIÓN DE VIALIDADES DE ACCESO AL AEROPUERTO Y OBRAS COMPLEMENTARIAS</v>
          </cell>
        </row>
        <row r="538">
          <cell r="A538" t="str">
            <v>62502K7</v>
          </cell>
          <cell r="B538" t="str">
            <v>REHABILITACIÓN DE VIALIDADES DE ACCESO AL AEROPUERTO, HACIA PLANTA DE COMBUSTIBLES Y ESTACIONAMIENTO</v>
          </cell>
        </row>
        <row r="539">
          <cell r="A539" t="str">
            <v>62502K8</v>
          </cell>
          <cell r="B539" t="str">
            <v>REHABILITACIÓN Y/O SUSTITUCIÓN DE CERCADO PERIMETRAL</v>
          </cell>
        </row>
        <row r="540">
          <cell r="A540" t="str">
            <v>62502K9</v>
          </cell>
          <cell r="B540" t="str">
            <v>REUBICACIÓN DEL ALMACÉN DE RESIDUOS PELIGROSOS</v>
          </cell>
        </row>
        <row r="541">
          <cell r="A541" t="str">
            <v>62502L1</v>
          </cell>
          <cell r="B541" t="str">
            <v>CUBIERTA EXTERIOR EN EDIFICIO TERMINAL</v>
          </cell>
        </row>
        <row r="542">
          <cell r="A542" t="str">
            <v>62502L2</v>
          </cell>
          <cell r="B542" t="str">
            <v>REHABILITACIÓN DE DUCTO DEL SISTEMA DE ATERRIZAJE POR INSTRUMENTOS (ILS) Y OBRAS COMPLEMENTARIAS</v>
          </cell>
        </row>
        <row r="543">
          <cell r="A543" t="str">
            <v>62502L3</v>
          </cell>
          <cell r="B543" t="str">
            <v>REHABILITACIÓN DE NÚCLEO SANITARIO EN SALA DE LLEGADA</v>
          </cell>
        </row>
        <row r="544">
          <cell r="A544" t="str">
            <v>62502L4</v>
          </cell>
          <cell r="B544" t="str">
            <v>REUBICACIÓN DE CAMINO DE SERVICIO Y ADECUACIÓN DE RESA EN CABECERA 20</v>
          </cell>
        </row>
        <row r="545">
          <cell r="A545" t="str">
            <v>62502L5</v>
          </cell>
          <cell r="B545" t="str">
            <v>REHABILITACIÓN DE CARPETA DAÑADA EN POSICIÓN NO. 2 DE PLATAFORMA COMERCIAL Y T.C.</v>
          </cell>
        </row>
        <row r="546">
          <cell r="A546" t="str">
            <v>62502L6</v>
          </cell>
          <cell r="B546" t="str">
            <v>REHABILITACION DE DRENAJE DE AGUA PLUVIAL Y OBRAS COMPLEMENTARIAS EN ZONA DE HANGARES</v>
          </cell>
        </row>
        <row r="547">
          <cell r="A547" t="str">
            <v>62502L7</v>
          </cell>
          <cell r="B547" t="str">
            <v>COMPLEMENTO DE CERCADO PARA CONTROL DE FAUNA BASE AERONAVAL</v>
          </cell>
        </row>
        <row r="548">
          <cell r="A548" t="str">
            <v>62502L8</v>
          </cell>
          <cell r="B548" t="str">
            <v>CONSTRUCCIÓN DE CAMINO PERIMETRAL PARA CIRCULACIÓN DE VEHÍCULOS</v>
          </cell>
        </row>
        <row r="549">
          <cell r="A549" t="str">
            <v>62502L9</v>
          </cell>
          <cell r="B549" t="str">
            <v>CONSTRUCCIÓN Y REHABILITACIÓN DE LA BARDA PERIMETRAL</v>
          </cell>
        </row>
        <row r="550">
          <cell r="A550" t="str">
            <v>62502M1</v>
          </cell>
          <cell r="B550" t="str">
            <v>CONSTRUCCIÓN Y REHABILITACIÓN DEL CERCADO PERIMETRAL</v>
          </cell>
        </row>
        <row r="551">
          <cell r="A551" t="str">
            <v>62502M2</v>
          </cell>
          <cell r="B551" t="str">
            <v>REHABILITACIÓN DE LA PISTA, RODAJES Y PLATAFORMAS DE AVIACIÓN COMERCIAL Y GENERAL</v>
          </cell>
        </row>
        <row r="552">
          <cell r="A552" t="str">
            <v>62502M3</v>
          </cell>
          <cell r="B552" t="str">
            <v>ADECUACIÓN Y OPTIMIZACIÓN ESPACIOS</v>
          </cell>
        </row>
        <row r="553">
          <cell r="A553" t="str">
            <v>62502M4</v>
          </cell>
          <cell r="B553" t="str">
            <v>SUMINISTRO E INSTALACIÓN DE REJILLA IRVING</v>
          </cell>
        </row>
        <row r="554">
          <cell r="A554" t="str">
            <v>62502M5</v>
          </cell>
          <cell r="B554" t="str">
            <v>SUSTITUCIÓN DE ACOMETIDA ELÉCTRICA DE 34.5 KV CON DERIVACIÓN A 13.2 KV, PARA SUMINISTRO DE ENERGÍA ELÉCTRICA</v>
          </cell>
        </row>
        <row r="555">
          <cell r="A555" t="str">
            <v>62502M6</v>
          </cell>
          <cell r="B555" t="str">
            <v>ACOMETIDA ELÉCTRICA EN  BAJA TENSIÓN PARA EL ALUMBRADO EN ZONA DE HANGARES, CON UN CENTRO DE DISTRIBUCIÓN</v>
          </cell>
        </row>
        <row r="556">
          <cell r="A556" t="str">
            <v>62502M7</v>
          </cell>
          <cell r="B556" t="str">
            <v>ADAPTACIÓN DE CASETAS Y TRABAJOS COMPLEMENTARIOS</v>
          </cell>
        </row>
        <row r="557">
          <cell r="A557" t="str">
            <v>62502M8</v>
          </cell>
          <cell r="B557" t="str">
            <v>ADECUACIÓN DE COMEDOR DE EMPLEADOS</v>
          </cell>
        </row>
        <row r="558">
          <cell r="A558" t="str">
            <v>62502M9</v>
          </cell>
          <cell r="B558" t="str">
            <v>ADECUACIÓN EN EDIFICIO DE AVIACIÓN GENERAL PARA ESTANCIA DE PASAJEROS</v>
          </cell>
        </row>
        <row r="559">
          <cell r="A559" t="str">
            <v>62502N1</v>
          </cell>
          <cell r="B559" t="str">
            <v>SEMBRADO DE OFICINAS ADMINISTRATIVAS PROTOTIPO Y OBRAS COMPLEMENTARIAS</v>
          </cell>
        </row>
        <row r="560">
          <cell r="A560" t="str">
            <v>62502N2</v>
          </cell>
          <cell r="B560" t="str">
            <v>APLICACIÓN DE CALAFATEO EN PISTA Y CALLE DE RODAJE</v>
          </cell>
        </row>
        <row r="561">
          <cell r="A561" t="str">
            <v>62502N3</v>
          </cell>
          <cell r="B561" t="str">
            <v>BACHEO PROFUNDO EN PISTA CABECERA 34</v>
          </cell>
        </row>
        <row r="562">
          <cell r="A562" t="str">
            <v>62502N4</v>
          </cell>
          <cell r="B562" t="str">
            <v>REHABILITACIÓN DE CABLEADO EN RODAJES</v>
          </cell>
        </row>
        <row r="563">
          <cell r="A563" t="str">
            <v>62502N5</v>
          </cell>
          <cell r="B563" t="str">
            <v>REHABILITACIÓN DE LAS PLATAFORMAS DE AVIACIÓN COMERCIAL Y GENERAL, INCLUYENDO SEÑALAMIENTO Y OBRAS COMPLEMENTARIAS</v>
          </cell>
        </row>
        <row r="564">
          <cell r="A564" t="str">
            <v>62502N6</v>
          </cell>
          <cell r="B564" t="str">
            <v>REHABILITACIÓN DE RODAJE "B"</v>
          </cell>
        </row>
        <row r="565">
          <cell r="A565" t="str">
            <v>62502N7</v>
          </cell>
          <cell r="B565" t="str">
            <v>REHABILITACIÓN DE SUPERFICIE DE FRANJA EN PUESTO DE ESTACIONAMIENTO DE HELICÓPTEROS</v>
          </cell>
        </row>
        <row r="566">
          <cell r="A566" t="str">
            <v>62502N8</v>
          </cell>
          <cell r="B566" t="str">
            <v>REHABILITACIÓN DE VIALIDADES INTERNAS Y DE ACCESO A PLATAFORMA GENERAL</v>
          </cell>
        </row>
        <row r="567">
          <cell r="A567" t="str">
            <v>62502N9</v>
          </cell>
          <cell r="B567" t="str">
            <v>INSTALACIÓN DE SISTEMA PAPI EN CABECERA 34</v>
          </cell>
        </row>
        <row r="568">
          <cell r="A568" t="str">
            <v>62502O1</v>
          </cell>
          <cell r="B568" t="str">
            <v>REHABILITACIÓN DE NÚCLEO SANITARIO EN AMBULATORIO ALA SUR Y SALA DE ÚLTIMA ESPERA PLANTA ALTA</v>
          </cell>
        </row>
        <row r="569">
          <cell r="A569" t="str">
            <v>62502O2</v>
          </cell>
          <cell r="B569" t="str">
            <v>IMPLEMENTACIÓN DE AYUDAS TÉCNICAS DE ACCESIBILIDAD EN ÁREA DE AVIACIÓN GENERAL</v>
          </cell>
        </row>
        <row r="570">
          <cell r="A570" t="str">
            <v>62502O3</v>
          </cell>
          <cell r="B570" t="str">
            <v>IMPLEMENTACIÓN DE AYUDAS TÉCNICAS DE ACCESIBILIDAD EN EDIFICIO TERMINAL</v>
          </cell>
        </row>
        <row r="571">
          <cell r="A571" t="str">
            <v>62502O4</v>
          </cell>
          <cell r="B571" t="str">
            <v>REHABILITACIÓN Y/O SUSTITUCIÓN DE CERCADO PERIMETRAL CON RODAPIE</v>
          </cell>
        </row>
        <row r="572">
          <cell r="A572" t="str">
            <v>62502O5</v>
          </cell>
          <cell r="B572" t="str">
            <v>CONSTRUCCIÓN DEL EDIFICIO DEL SEI (NUEVO)</v>
          </cell>
        </row>
        <row r="573">
          <cell r="A573" t="str">
            <v>62502O6</v>
          </cell>
          <cell r="B573" t="str">
            <v>REHABILITACIÓN EDIFICIO TERMINAL PASAJEROS (INCLUYE EQUIPAMIENTO)</v>
          </cell>
        </row>
        <row r="574">
          <cell r="A574" t="str">
            <v>62502O7</v>
          </cell>
          <cell r="B574" t="str">
            <v>CONFORMACIÓN RESAS, FRANJA PISTA, MÁRGENES REESTRUCTURACIÓN RODAJE "C", REESTRUCTURACIÓN PLATAFORMA COMERCIAL Y SEÑALAMIENTO HORIZONTAL</v>
          </cell>
        </row>
        <row r="575">
          <cell r="A575" t="str">
            <v>62502O8</v>
          </cell>
          <cell r="B575" t="str">
            <v>AMPLIACIÓN DE PISTA (500 MTS.), MÁRGENES LATERALES, RESA, ZONA DE PARADA</v>
          </cell>
        </row>
        <row r="576">
          <cell r="A576" t="str">
            <v>62502O9</v>
          </cell>
          <cell r="B576" t="str">
            <v>CONSTRUCCIÓN DE CASA DE MAQUINAS (INCLUYE CISTERNA)</v>
          </cell>
        </row>
        <row r="577">
          <cell r="A577" t="str">
            <v>62502P1</v>
          </cell>
          <cell r="B577" t="str">
            <v>CONSTRUCCIÓN DE PLATAFORMA PARA HELICÓPTEROS</v>
          </cell>
        </row>
        <row r="578">
          <cell r="A578" t="str">
            <v>62502P2</v>
          </cell>
          <cell r="B578" t="str">
            <v>CONSTRUCCIÓN DE COMEDOR PARA EMPLEADOS</v>
          </cell>
        </row>
        <row r="579">
          <cell r="A579" t="str">
            <v>62502P3</v>
          </cell>
          <cell r="B579" t="str">
            <v>HABILITACIÓN DE VIALIDAD DE ACCESO Y ESTACIONAMIENTO PARA LA NUEVA ZONA DE AVIACIÓN GENERAL Y OBRAS COMPLEMENTARIAS</v>
          </cell>
        </row>
        <row r="580">
          <cell r="A580" t="str">
            <v>62502P4</v>
          </cell>
          <cell r="B580" t="str">
            <v>HABILITACIÓN DE VIALIDAD DE SERVICIO DEL ÁREA DE COMBUSTIBLES A LAS PLATAFORMAS DE AVIACIÓN COMERCIAL Y GENERAL</v>
          </cell>
        </row>
        <row r="581">
          <cell r="A581" t="str">
            <v>62502P5</v>
          </cell>
          <cell r="B581" t="str">
            <v>HABILITACIÓN DEL EDIFICIO BODEGA, TALLER Y COBERTIZO PROTOTIPO Y ALMACÉN GENERAL</v>
          </cell>
        </row>
        <row r="582">
          <cell r="A582" t="str">
            <v>62502P6</v>
          </cell>
          <cell r="B582" t="str">
            <v>INSTALACIÓN DE LETREROS CON INSTRUCCIONES OBLIGATORIAS</v>
          </cell>
        </row>
        <row r="583">
          <cell r="A583" t="str">
            <v>62502P7</v>
          </cell>
          <cell r="B583" t="str">
            <v>ADECUACIÓN DE EDIFICIO TERMINAL</v>
          </cell>
        </row>
        <row r="584">
          <cell r="A584" t="str">
            <v>62502P8</v>
          </cell>
          <cell r="B584" t="str">
            <v>REHABILITACIÓN DE LA PLATAFORMA DE PERNOCTA</v>
          </cell>
        </row>
        <row r="585">
          <cell r="A585" t="str">
            <v>62502P9</v>
          </cell>
          <cell r="B585" t="str">
            <v>CONCLUSIÓN DE LA REHABILITACIÓN DE PAVIMENTOS DE LA PISTA 17-35, RODAJES ALFA Y BRAVO, PLATAFORMAS COMERCIAL Y GENERAL</v>
          </cell>
        </row>
        <row r="586">
          <cell r="A586" t="str">
            <v>62502Q1</v>
          </cell>
          <cell r="B586" t="str">
            <v>ALMACÉN DE RESIDUOS PELIGROSOS</v>
          </cell>
        </row>
        <row r="587">
          <cell r="A587" t="str">
            <v>62502Q2</v>
          </cell>
          <cell r="B587" t="str">
            <v>AMPLIACIÓN DE UNA POSICIÓN EN PLATAFORMA DE AVIACIÓN COMERCIAL</v>
          </cell>
        </row>
        <row r="588">
          <cell r="A588" t="str">
            <v>62502Q3</v>
          </cell>
          <cell r="B588" t="str">
            <v>CONSTRUCCIÓN DEL CAMINO DEL SEI A PISTA</v>
          </cell>
        </row>
        <row r="589">
          <cell r="A589" t="str">
            <v>62502Q4</v>
          </cell>
          <cell r="B589" t="str">
            <v>REHABILITACIÓN DE PAVIMENTO FLEXIBLE ESTACIONAMIENTO DE PASAJEROS</v>
          </cell>
        </row>
        <row r="590">
          <cell r="A590" t="str">
            <v>62502Q5</v>
          </cell>
          <cell r="B590" t="str">
            <v>SUSTITUCIÓN/REHABILITACIÓN DE INDICADORES DE DIRECCIÓN DE VIENTO</v>
          </cell>
        </row>
        <row r="591">
          <cell r="A591" t="str">
            <v>62502Q6</v>
          </cell>
          <cell r="B591" t="str">
            <v>AMPLIACIÓN PLANTA DE TRATAMIENTO</v>
          </cell>
        </row>
        <row r="592">
          <cell r="A592" t="str">
            <v>62502Q7</v>
          </cell>
          <cell r="B592" t="str">
            <v>CONFORMACIÓN FRANJA Y RESA DE LA PISTA</v>
          </cell>
        </row>
        <row r="593">
          <cell r="A593" t="str">
            <v>62502Q8</v>
          </cell>
          <cell r="B593" t="str">
            <v>CONSTRUCCIÓN PLANTA TRATAMIENTO AGUAS RESIDUALES</v>
          </cell>
        </row>
        <row r="594">
          <cell r="A594" t="str">
            <v>62502Q9</v>
          </cell>
          <cell r="B594" t="str">
            <v>CONSTRUCCIÓN DEL SISTEMA DE SUMINISTRO DE AGUA AL EDIFICIO DE PASAJEROS</v>
          </cell>
        </row>
        <row r="595">
          <cell r="A595" t="str">
            <v>62502R1</v>
          </cell>
          <cell r="B595" t="str">
            <v>CONSTRUCCIÓN SUBESTACIÓN DE ENERGÍA ELÉCTRICA</v>
          </cell>
        </row>
        <row r="596">
          <cell r="A596" t="str">
            <v>62502R2</v>
          </cell>
          <cell r="B596" t="str">
            <v>REHABILITACIÓN DE ACOMETIDA CFE Y SUBESTACIÓN ELECTRICA DEL EDIFICIO TERMINAL</v>
          </cell>
        </row>
        <row r="597">
          <cell r="A597" t="str">
            <v>62502R3</v>
          </cell>
          <cell r="B597" t="str">
            <v>REHABILITAR SISTEMA DE TIERRA Y PARARRAYOS, VOZ Y DATOS</v>
          </cell>
        </row>
        <row r="598">
          <cell r="A598" t="str">
            <v>62502R4</v>
          </cell>
          <cell r="B598" t="str">
            <v>HABILITACION DEL EDIFICIO TERMINAL</v>
          </cell>
        </row>
        <row r="599">
          <cell r="A599" t="str">
            <v>62502R5</v>
          </cell>
          <cell r="B599" t="str">
            <v>INSTALACION DE LUCES DE BORDE DE CALLES DE RODAJE A, B Y PLATAFORMA</v>
          </cell>
        </row>
        <row r="600">
          <cell r="A600" t="str">
            <v>62502R6</v>
          </cell>
          <cell r="B600" t="str">
            <v>INSTALACION DE LUCES DE BORDE, DE UMBRAL Y EXTREMO DE PISTA</v>
          </cell>
        </row>
        <row r="601">
          <cell r="A601" t="str">
            <v>62502R7</v>
          </cell>
          <cell r="B601" t="str">
            <v>INSTALACION DE NUEVOS LETREROS Y FARO DE AERODROMO</v>
          </cell>
        </row>
        <row r="602">
          <cell r="A602" t="str">
            <v>62502R8</v>
          </cell>
          <cell r="B602" t="str">
            <v>REHABILITACIÓN DE PISTA, CALLE DE RODAJE Y PLATAFORMA. (PAPI'S E INDICADORES)</v>
          </cell>
        </row>
        <row r="603">
          <cell r="A603" t="str">
            <v>62502R9</v>
          </cell>
          <cell r="B603" t="str">
            <v>CONSTRUCCIÓN DE LA NUEVA TORRE DE CONTROL</v>
          </cell>
        </row>
        <row r="604">
          <cell r="A604" t="str">
            <v>62502S1</v>
          </cell>
          <cell r="B604" t="str">
            <v>CONSTRUCCIÓN DE LA OFICINA DE DESPACHO E INFORMACIÓN DE VUELO</v>
          </cell>
        </row>
        <row r="605">
          <cell r="A605" t="str">
            <v>62502S2</v>
          </cell>
          <cell r="B605" t="str">
            <v>CONSTRUCCIÓN DE LA VIALIDAD NUEVA DE ACCESO</v>
          </cell>
        </row>
        <row r="606">
          <cell r="A606" t="str">
            <v>62502S3</v>
          </cell>
          <cell r="B606" t="str">
            <v>CONSTRUCCIÓN DE OBRAS DE DRENAJE Y SUBESTACIÓN DE BOMBEO</v>
          </cell>
        </row>
        <row r="607">
          <cell r="A607" t="str">
            <v>62502S4</v>
          </cell>
          <cell r="B607" t="str">
            <v>CONSTRUCCIÓN DE UN POZO DE AGUA</v>
          </cell>
        </row>
        <row r="608">
          <cell r="A608" t="str">
            <v>62502S5</v>
          </cell>
          <cell r="B608" t="str">
            <v>INSTALACIÓN DE LA ILUMINACIÓN DE LA PLATAFORMA Y CALLES DE RODAJE (MILITAR)</v>
          </cell>
        </row>
        <row r="609">
          <cell r="A609" t="str">
            <v>62502S6</v>
          </cell>
          <cell r="B609" t="str">
            <v>INSTALACIÓN DE POSTES DE ALUMBRADO EN LAS VÍAS DE ACCESO</v>
          </cell>
        </row>
        <row r="610">
          <cell r="A610" t="str">
            <v>62502S7</v>
          </cell>
          <cell r="B610" t="str">
            <v>PROGRAMA DE ACCESIBILIDAD</v>
          </cell>
        </row>
        <row r="611">
          <cell r="A611" t="str">
            <v>62502S8</v>
          </cell>
          <cell r="B611" t="str">
            <v>REHABILITACIÓN DE VIALIDADES INTERIORES</v>
          </cell>
        </row>
        <row r="612">
          <cell r="A612" t="str">
            <v>62502S9</v>
          </cell>
          <cell r="B612" t="str">
            <v>REHABILITACIÓN Y EQUIPAMIENTO PLANTA COMBUSTIBLE</v>
          </cell>
        </row>
        <row r="613">
          <cell r="A613" t="str">
            <v>62502T1</v>
          </cell>
          <cell r="B613" t="str">
            <v>REMODELACIÓN DE LA ESTACIÓN METEOROLÓGICA</v>
          </cell>
        </row>
        <row r="614">
          <cell r="A614" t="str">
            <v>62502T2</v>
          </cell>
          <cell r="B614" t="str">
            <v>INSTALACIÓN POSTES DE ALUMBRADO ESTACIONAMIENTO TERMINAL PASAJEROS</v>
          </cell>
        </row>
        <row r="615">
          <cell r="A615" t="str">
            <v>62502T3</v>
          </cell>
          <cell r="B615" t="str">
            <v>REHABILITACIÓN ESTACIONAMIENTO Y ACCESO VIAL A TERMINAL DE PASAJEROS</v>
          </cell>
        </row>
        <row r="616">
          <cell r="A616" t="str">
            <v>62502T4</v>
          </cell>
          <cell r="B616" t="str">
            <v>IMPLEMENTACIÓN DE AYUDAS TÉCNICAS DE ACCESIBILIDAD EN ZONA TERMINAL DE PASAJEROS</v>
          </cell>
        </row>
        <row r="617">
          <cell r="A617" t="str">
            <v>62502T5</v>
          </cell>
          <cell r="B617" t="str">
            <v>REUBICACIÓN DE PAPI'S</v>
          </cell>
        </row>
        <row r="618">
          <cell r="A618" t="str">
            <v>62502T6</v>
          </cell>
          <cell r="B618" t="str">
            <v>SUSTITUCIÓN DE CERCADO POR BARDA PERIMETRAL</v>
          </cell>
        </row>
        <row r="619">
          <cell r="A619" t="str">
            <v>62502T7</v>
          </cell>
          <cell r="B619" t="str">
            <v>IMPLEMENTACIÓN DE AYUDAS TÉCNICAS DE ACCESIBILIDAD EN ÁREA DE ZONA TERMINAL</v>
          </cell>
        </row>
        <row r="620">
          <cell r="A620">
            <v>6270100</v>
          </cell>
          <cell r="B620" t="str">
            <v>INSTALACIONES Y OBRAS DE CONSTRUCCION ESPECIALIZADA</v>
          </cell>
        </row>
        <row r="621">
          <cell r="A621" t="str">
            <v>62701A1</v>
          </cell>
          <cell r="B621" t="str">
            <v>ADECUACION AL SISTEMA CONTRA INCENDIO (OPERACION MANUAL Y AUTOMATICA DE BOMBAS C/I)</v>
          </cell>
        </row>
        <row r="622">
          <cell r="A622" t="str">
            <v>62701A2</v>
          </cell>
          <cell r="B622" t="str">
            <v>CONSTRUCCION DE  TANQUE DE 500,000 LTS.</v>
          </cell>
        </row>
        <row r="623">
          <cell r="A623" t="str">
            <v>62701A3</v>
          </cell>
          <cell r="B623" t="str">
            <v>CONSTRUCCION E INSTALACION DE TANQUE DE AGUA</v>
          </cell>
        </row>
        <row r="624">
          <cell r="A624" t="str">
            <v>62701A4</v>
          </cell>
          <cell r="B624" t="str">
            <v>MODERNIZACION DEL SISTEMA ELECTRICO</v>
          </cell>
        </row>
        <row r="625">
          <cell r="A625" t="str">
            <v>62701A5</v>
          </cell>
          <cell r="B625" t="str">
            <v>PINTURA A BARDAS Y EDIFICIOS</v>
          </cell>
        </row>
        <row r="626">
          <cell r="A626" t="str">
            <v>62701A6</v>
          </cell>
          <cell r="B626" t="str">
            <v>PINTURA A TANQUES Y TUBERIAS</v>
          </cell>
        </row>
        <row r="627">
          <cell r="A627" t="str">
            <v>62701A7</v>
          </cell>
          <cell r="B627" t="str">
            <v>RECUBRIMIENTO DE TANQUES DE ALMACENAMIENTO</v>
          </cell>
        </row>
        <row r="628">
          <cell r="A628" t="str">
            <v>62701A8</v>
          </cell>
          <cell r="B628" t="str">
            <v>REHABILITACION DE  OFICINAS OPERATIVAS</v>
          </cell>
        </row>
        <row r="629">
          <cell r="A629" t="str">
            <v>62701A9</v>
          </cell>
          <cell r="B629" t="str">
            <v>REHABILITACION DE DRENAJE INDUSTRIAL</v>
          </cell>
        </row>
        <row r="630">
          <cell r="A630" t="str">
            <v>62701B1</v>
          </cell>
          <cell r="B630" t="str">
            <v>REHABILITACION DE ESCALERAS DE ACCESO A TANQUES DE ALMACENAMIENTO, DIQUES, Y EDIFICACIONES.</v>
          </cell>
        </row>
        <row r="631">
          <cell r="A631" t="str">
            <v>62701B2</v>
          </cell>
          <cell r="B631" t="str">
            <v>REHABILITACION DE PUERTAS Y SALIDAS DE EMERGENCIA</v>
          </cell>
        </row>
        <row r="632">
          <cell r="A632" t="str">
            <v>62701B3</v>
          </cell>
          <cell r="B632" t="str">
            <v>REHABILITACION DE VIALIDADES</v>
          </cell>
        </row>
        <row r="633">
          <cell r="A633" t="str">
            <v>62701B4</v>
          </cell>
          <cell r="B633" t="str">
            <v>REHABILITACION Y MANTENIMIENTO DE LA CIMENTACION DE LOS TANQUES DE ALMACENAMIENTO DE COMBUSTIBLES CONSISTENTES EN RECIMENTACION Y RENIVELACION DE LOS TANQUES DE ALMACENAMIENTO NUMEROS 1, 3, 4, 8 Y 13 Y COMPLEMENTO DEL TANQUE NUMERO 6</v>
          </cell>
        </row>
        <row r="634">
          <cell r="A634" t="str">
            <v>62701B5</v>
          </cell>
          <cell r="B634" t="str">
            <v>REHABILITACION Y REPARACION DE TANQUES DE ALMACENAMIENTO DE COMBUSTIBLE</v>
          </cell>
        </row>
        <row r="635">
          <cell r="A635" t="str">
            <v>62701B6</v>
          </cell>
          <cell r="B635" t="str">
            <v>CONSTRUCCION DE OBRA CIVIL, MECANICA Y ELECTRICA</v>
          </cell>
        </row>
        <row r="636">
          <cell r="A636" t="str">
            <v>62701B7</v>
          </cell>
          <cell r="B636" t="str">
            <v>CONSTRUCCION DE OFICINAS ADMINISTRATIVAS Y OBRAS EXTERIORES</v>
          </cell>
        </row>
        <row r="637">
          <cell r="A637" t="str">
            <v>62701B8</v>
          </cell>
          <cell r="B637" t="str">
            <v>MODERNIZACION DEL SISTEMA CONTRA INCENDIO</v>
          </cell>
        </row>
        <row r="638">
          <cell r="A638" t="str">
            <v>62701C1</v>
          </cell>
          <cell r="B638" t="str">
            <v>MANTENIMIENTO, REHABILITACION Y ADECUACION DEL LABORATORIO DE CONTROL DE CALIDAD PARA PRUEBAS DE BIOCOMBUSTIBLE</v>
          </cell>
        </row>
        <row r="639">
          <cell r="A639" t="str">
            <v>62701C2</v>
          </cell>
          <cell r="B639" t="str">
            <v>REHABILITACION Y MANTENIMIENTO DE SISTEMAS ELECTRICOS</v>
          </cell>
        </row>
        <row r="640">
          <cell r="A640" t="str">
            <v>62701C3</v>
          </cell>
          <cell r="B640" t="str">
            <v>REHABILITACION Y MODERNIZACION DE LA GASOLINERA</v>
          </cell>
        </row>
        <row r="641">
          <cell r="A641" t="str">
            <v>62701C4</v>
          </cell>
          <cell r="B641" t="str">
            <v>OBRAS DE INFRAESTRUCTURA PARA EQUIPOS DE MEDICION Y CONTROL DE INVENTARIOS</v>
          </cell>
        </row>
        <row r="642">
          <cell r="A642" t="str">
            <v>62701C5</v>
          </cell>
          <cell r="B642" t="str">
            <v>REMEDIACIÓN DE SUELO Y SUBSUELO</v>
          </cell>
        </row>
        <row r="643">
          <cell r="A643" t="str">
            <v>62701C6</v>
          </cell>
          <cell r="B643" t="str">
            <v>REHABILITACION DE SANITARIOS</v>
          </cell>
        </row>
        <row r="644">
          <cell r="A644" t="str">
            <v>62701C7</v>
          </cell>
          <cell r="B644" t="str">
            <v>OBRA CIVIL MECÁNICA Y ELÉCTRICA PARA LA INSTALACIÓN DE EQUIPO DE SEGURIDAD</v>
          </cell>
        </row>
        <row r="645">
          <cell r="A645" t="str">
            <v>62701C8</v>
          </cell>
          <cell r="B645" t="str">
            <v>CONSTRUCCIÓN DE LA BARDA PERIMETRAL Y ADECUACIÓN DE LOS ESPACIOS CORRESPONDIENTES DEL ÁREA DE JARDINERÍA Y COMPOSTA</v>
          </cell>
        </row>
        <row r="646">
          <cell r="A646" t="str">
            <v>62701C9</v>
          </cell>
          <cell r="B646" t="str">
            <v>CERCADO PERIMETRAL</v>
          </cell>
        </row>
        <row r="647">
          <cell r="A647" t="str">
            <v>62701D1</v>
          </cell>
          <cell r="B647" t="str">
            <v>SUSTITUCIÓN DE LOSAS DE CONCRETO EN VILLAHERMOSA</v>
          </cell>
        </row>
        <row r="648">
          <cell r="A648" t="str">
            <v>62701D2</v>
          </cell>
          <cell r="B648" t="str">
            <v>ADECUACIÓN DE ESPACIOS PARA ARCHIVOS EN OFICINAS GENERALES</v>
          </cell>
        </row>
        <row r="649">
          <cell r="A649" t="str">
            <v>62701D3</v>
          </cell>
          <cell r="B649" t="str">
            <v>MANTENIMIENTO Y REHABILITACIÓN DE TANQUES</v>
          </cell>
        </row>
        <row r="650">
          <cell r="A650" t="str">
            <v>62701D4</v>
          </cell>
          <cell r="B650" t="str">
            <v>REHABILITACIÓN DE ÁREA DE PLANTA DE EMERGENCIA  PARA LA ESTACIÓN DE SERVICIO 7919, GASOLINERA.</v>
          </cell>
        </row>
        <row r="651">
          <cell r="A651" t="str">
            <v>62701D5</v>
          </cell>
          <cell r="B651" t="str">
            <v>REHABILITACIÓN DE ESCALERAS DE ACCESO</v>
          </cell>
        </row>
        <row r="652">
          <cell r="A652" t="str">
            <v>62701D6</v>
          </cell>
          <cell r="B652" t="str">
            <v>REHABILITACIÓN DE SANITARIOS Y VESTIDORES DE PERSONAL OPERATIVO DE LAS ESTACIONES DE COMBUSTIBLES</v>
          </cell>
        </row>
        <row r="653">
          <cell r="A653" t="str">
            <v>62701D7</v>
          </cell>
          <cell r="B653" t="str">
            <v>REHABILITACIÓN Y READECUACIÓN DE OFICINAS OPERATIVAS</v>
          </cell>
        </row>
        <row r="654">
          <cell r="A654" t="str">
            <v>62701D8</v>
          </cell>
          <cell r="B654" t="str">
            <v>REHABILITACIÓN Y REUBICACIÓN DEL LABORATORIO DE CONTROL DE CALIDAD DE COMBUSTIBLES DE AVIACIÓN, PARA OFICINAS CENTRALES DE ASA</v>
          </cell>
        </row>
        <row r="655">
          <cell r="A655" t="str">
            <v>62701D9</v>
          </cell>
          <cell r="B655" t="str">
            <v>REHABILITACIÓN, MANTENIMIENTO Y REUBICACIÓN DEL SISTEMA DE ALMACENAMIENTO DE LA ESTACIÓN DE COMBUSTIBLES</v>
          </cell>
        </row>
        <row r="656">
          <cell r="A656" t="str">
            <v>62701F1</v>
          </cell>
          <cell r="B656" t="str">
            <v>REHABILITACIÓN, MANTENIMIENTO Y MODERNIZACIÓN DEL SISTEMA CONTRA INCENDIO</v>
          </cell>
        </row>
        <row r="657">
          <cell r="A657" t="str">
            <v>62701F2</v>
          </cell>
          <cell r="B657" t="str">
            <v>REHABILITACIÓN DE BAÑOS EN OFICINAS ANEXAS</v>
          </cell>
        </row>
        <row r="658">
          <cell r="A658" t="str">
            <v>62701F3</v>
          </cell>
          <cell r="B658" t="str">
            <v>REHABILITACIÓN DE LA POSICIÓN 5 DE LA PLATAFORMA DE OPERACIONES</v>
          </cell>
        </row>
        <row r="659">
          <cell r="A659" t="str">
            <v>62701F4</v>
          </cell>
          <cell r="B659" t="str">
            <v>CONSTRUCCIÓN DE CUARTO DE PRUEBAS BAJA ESPECIFICACIONES</v>
          </cell>
        </row>
        <row r="660">
          <cell r="A660" t="str">
            <v>62701F5</v>
          </cell>
          <cell r="B660" t="str">
            <v>CONSTRUCCIÓN DEL ALMACÉN Y TALLER DE MANTENIMIENTO</v>
          </cell>
        </row>
        <row r="661">
          <cell r="A661" t="str">
            <v>62701F6</v>
          </cell>
          <cell r="B661" t="str">
            <v>REHABILITACIÓN DE PAVIMENTOS EN VIALIDADES</v>
          </cell>
        </row>
        <row r="662">
          <cell r="A662" t="str">
            <v>62701F7</v>
          </cell>
          <cell r="B662" t="str">
            <v>INSTALACIÓN DE SISTEMAS DE PROTECCIÓN CONTRA CAÍDAS</v>
          </cell>
        </row>
        <row r="663">
          <cell r="A663" t="str">
            <v>62701F8</v>
          </cell>
          <cell r="B663" t="str">
            <v>CONSTRUCCIÓN DE CANAL A CIELO ABIERTO</v>
          </cell>
        </row>
        <row r="664">
          <cell r="A664" t="str">
            <v>62701F9</v>
          </cell>
          <cell r="B664" t="str">
            <v>CONSTRUCCIÓN DE OFICINAS OPERATIVAS EN PLATAFORMA</v>
          </cell>
        </row>
        <row r="665">
          <cell r="A665" t="str">
            <v>62701G1</v>
          </cell>
          <cell r="B665" t="str">
            <v>CONSTRUCCIÓN DE OFICINAS, TALLER Y CUARTO DE PRUEBAS</v>
          </cell>
        </row>
        <row r="666">
          <cell r="A666" t="str">
            <v>62701G2</v>
          </cell>
          <cell r="B666" t="str">
            <v>CONSTRUCCIÓN DE TALLER DE MANTENIMIENTO EN PLATAFORMA</v>
          </cell>
        </row>
        <row r="667">
          <cell r="A667" t="str">
            <v>62701G3</v>
          </cell>
          <cell r="B667" t="str">
            <v>ACCESIBILIDAD, CAJONES DE ESTACIONAMIENTO Y OBRAS COMPLEMENTARIAS DEL AEROPUERTO INTERNACIONAL DE CHETUMAL, Q. ROO</v>
          </cell>
        </row>
        <row r="668">
          <cell r="A668" t="str">
            <v>62701G4</v>
          </cell>
          <cell r="B668" t="str">
            <v>OBRAS DE INFRAESTRUCTURA PARA LA REORGANIZACIÓN DE LA ESTACIÓN DE COMBUSTIBLES</v>
          </cell>
        </row>
        <row r="669">
          <cell r="A669" t="str">
            <v>62701G5</v>
          </cell>
          <cell r="B669" t="str">
            <v>ADECUACIÓN SALÓN DE USOS MÚLTIPLES</v>
          </cell>
        </row>
        <row r="670">
          <cell r="A670" t="str">
            <v>62701G6</v>
          </cell>
          <cell r="B670" t="str">
            <v>CONSTRUCCIÓN DE TANQUE DE ALMACENAMIENTO</v>
          </cell>
        </row>
        <row r="671">
          <cell r="A671" t="str">
            <v>62701G7</v>
          </cell>
          <cell r="B671" t="str">
            <v>REUBICACIÓN DE OFICINAS ADMINISTRATIVAS, IMPLEMENTACIÓN DE ESTACIONAMIENTO A NIVEL PARA 20 CAJONES DENTRO DE LAS OFICINAS GENERALES DE ASA</v>
          </cell>
        </row>
        <row r="672">
          <cell r="A672" t="str">
            <v>62701G8</v>
          </cell>
          <cell r="B672" t="str">
            <v>CONSTRUCCIÓN DEL CENTRO DE CAPACITACIÓN ESPECIALIZADO PARA PERSONAL DE AVIACIÓN 2015</v>
          </cell>
        </row>
        <row r="673">
          <cell r="A673" t="str">
            <v>62701G9</v>
          </cell>
          <cell r="B673" t="str">
            <v>REMEDIACIÓN DE SUELO EN LA PLATAFORMA</v>
          </cell>
        </row>
        <row r="674">
          <cell r="A674" t="str">
            <v>62701H1</v>
          </cell>
          <cell r="B674" t="str">
            <v>INTERCONEXIÓN  DEL NUEVO TURBOSINODUCTO  AL CAJÓN DE EQUIPO DE BOMBEO</v>
          </cell>
        </row>
        <row r="675">
          <cell r="A675" t="str">
            <v>62701H2</v>
          </cell>
          <cell r="B675" t="str">
            <v>REHABILITACIÓN DE CUARTO DE PRUEBAS</v>
          </cell>
        </row>
        <row r="676">
          <cell r="A676" t="str">
            <v>62701YZ</v>
          </cell>
          <cell r="B676" t="str">
            <v>PROYECTO DE CONSTRUCCIÓN, EQUIPAMIENTO DE LA NUEVA ESTACIÓN DE COMBUSTIBLES</v>
          </cell>
        </row>
        <row r="677">
          <cell r="A677" t="str">
            <v>62701ZZ</v>
          </cell>
          <cell r="B677" t="str">
            <v>CONSTRUCCIÓN DE OFICINAS OPERATIVAS</v>
          </cell>
        </row>
        <row r="678">
          <cell r="A678">
            <v>6290300</v>
          </cell>
          <cell r="B678" t="str">
            <v>SERVICIOS DE SUPERVISION DE OBRAS</v>
          </cell>
        </row>
        <row r="679">
          <cell r="A679" t="str">
            <v>62903A2</v>
          </cell>
          <cell r="B679" t="str">
            <v>SUPERVISION DE ADAPTACION DE OFICINAS ADMINISTRATIVAS</v>
          </cell>
        </row>
        <row r="680">
          <cell r="A680" t="str">
            <v>62903A3</v>
          </cell>
          <cell r="B680" t="str">
            <v>SUPERVISION DE ALUMBRADO DE ESTACIONAMIENTO, ACCESO PRINCIPAL Y VIALIDADES</v>
          </cell>
        </row>
        <row r="681">
          <cell r="A681" t="str">
            <v>62903A4</v>
          </cell>
          <cell r="B681" t="str">
            <v>SUPERVISION DE AMPLIACION DE LAS SALAS DE LLEGADA Y AREAS DE REVISION ADUANAL</v>
          </cell>
        </row>
        <row r="682">
          <cell r="A682" t="str">
            <v>62903A5</v>
          </cell>
          <cell r="B682" t="str">
            <v>SUPERVISION DE CONSTRUCCION DE BODEGA TALLER Y COBERTIZO</v>
          </cell>
        </row>
        <row r="683">
          <cell r="A683" t="str">
            <v>62903A6</v>
          </cell>
          <cell r="B683" t="str">
            <v>SUPERVISION DE LA CONFORMACION DE EXTREMO DE PISTA "RESA" Y OBRAS COMPLEMENTARIAS</v>
          </cell>
        </row>
        <row r="684">
          <cell r="A684" t="str">
            <v>62903A7</v>
          </cell>
          <cell r="B684" t="str">
            <v>SUPERVISION DE LA CONFORMACION DE FRANJA DE PISTA</v>
          </cell>
        </row>
        <row r="685">
          <cell r="A685" t="str">
            <v>62903A8</v>
          </cell>
          <cell r="B685" t="str">
            <v>SUPERVISION DE LA CONFORMACION DE FRANJA DE SEGURIDAD EXTREMO DE PISTA "RESA" Y OBRAS COMPLEMENTARIAS</v>
          </cell>
        </row>
        <row r="686">
          <cell r="A686" t="str">
            <v>62903A9</v>
          </cell>
          <cell r="B686" t="str">
            <v>SUPERVISION DE LA CONSTRUCCION DE  TANQUE DE 500,000 LTS.</v>
          </cell>
        </row>
        <row r="687">
          <cell r="A687" t="str">
            <v>62903B1</v>
          </cell>
          <cell r="B687" t="str">
            <v>SUPERVISION DE LA CONSTRUCCION DE PLATAFORMA DE VIRAJE</v>
          </cell>
        </row>
        <row r="688">
          <cell r="A688" t="str">
            <v>62903B2</v>
          </cell>
          <cell r="B688" t="str">
            <v>SUPERVISION DE LA CONSTRUCCION DE PLATAFORMA PARA HELICOPTEROS</v>
          </cell>
        </row>
        <row r="689">
          <cell r="A689" t="str">
            <v>62903B3</v>
          </cell>
          <cell r="B689" t="str">
            <v>SUPERVISION DE LA CONSTRUCCION DE SALA DE LLEGADA INTERNACIONAL PARA SEPARACION DE FLUJO DE PASAJEROS</v>
          </cell>
        </row>
        <row r="690">
          <cell r="A690" t="str">
            <v>62903B4</v>
          </cell>
          <cell r="B690" t="str">
            <v>SUPERVISION DE LA MODERNIZACION DEL SISTEMA CONTRA INCENDIO</v>
          </cell>
        </row>
        <row r="691">
          <cell r="A691" t="str">
            <v>62903B5</v>
          </cell>
          <cell r="B691" t="str">
            <v>SUPERVISION DE LA MODERNIZACION DEL SISTEMA ELECTRICO</v>
          </cell>
        </row>
        <row r="692">
          <cell r="A692" t="str">
            <v>62903B6</v>
          </cell>
          <cell r="B692" t="str">
            <v>SUPERVISION DE LA OBRA CONSTRUCCION DE OBRAS DE DRENAJE EN CAMINO PERIMETRAL</v>
          </cell>
        </row>
        <row r="693">
          <cell r="A693" t="str">
            <v>62903B7</v>
          </cell>
          <cell r="B693" t="str">
            <v>SUPERVISION DE LA OBRA VIALIDAD DE ACCESO AL AEROPUERTO, HACIA PLANTA DE COMBUSTIBLES Y ESTACIONAMIENTO</v>
          </cell>
        </row>
        <row r="694">
          <cell r="A694" t="str">
            <v>62903B8</v>
          </cell>
          <cell r="B694" t="str">
            <v>SUPERVISION DE LA REHABILITACION DE  OFICINAS OPERATIVAS</v>
          </cell>
        </row>
        <row r="695">
          <cell r="A695" t="str">
            <v>62903B9</v>
          </cell>
          <cell r="B695" t="str">
            <v>SUPERVISION DE LA REHABILITACION DE CAMINO Y CERCADO PERIMETRAL</v>
          </cell>
        </row>
        <row r="696">
          <cell r="A696" t="str">
            <v>62903C1</v>
          </cell>
          <cell r="B696" t="str">
            <v>SUPERVISION DE LA REHABILITACION DE LA PISTA Y RODAJES</v>
          </cell>
        </row>
        <row r="697">
          <cell r="A697" t="str">
            <v>62903C2</v>
          </cell>
          <cell r="B697" t="str">
            <v>SUPERVISION DE LA REHABILITACION DE RODAJE DE ACCESO A ZONA DE HANGARES</v>
          </cell>
        </row>
        <row r="698">
          <cell r="A698" t="str">
            <v>62903C4</v>
          </cell>
          <cell r="B698" t="str">
            <v>SUPERVISION DE LA REHABILITACION DE TRAMO DE PISTA EN CABECERA 13</v>
          </cell>
        </row>
        <row r="699">
          <cell r="A699" t="str">
            <v>62903C5</v>
          </cell>
          <cell r="B699" t="str">
            <v>SUPERVISION DE LA REHAB. Y MANTTO. DE LA CIMENTACION DE LOS TANQUES DE ALMACENAMIENTO DE COMB. CONSISTENTES EN RECIMENTACION Y RENIVELACION DE LOS TANQUES DE ALMACENAMIENTO NUMEROS 1, 3, 4, 8 Y 13 Y COMPLEMENTO DEL TANQUE NUMERO 6</v>
          </cell>
        </row>
        <row r="700">
          <cell r="A700" t="str">
            <v>62903C6</v>
          </cell>
          <cell r="B700" t="str">
            <v>SUPERVISION DE LA RENIVELACION DE MARGENES LATERALES</v>
          </cell>
        </row>
        <row r="701">
          <cell r="A701" t="str">
            <v>62903C7</v>
          </cell>
          <cell r="B701" t="str">
            <v>SUPERVISIÓN DE LA SUSTITUCIÓN DE CERCADO PERIMETRAL</v>
          </cell>
        </row>
        <row r="702">
          <cell r="A702" t="str">
            <v>62903C8</v>
          </cell>
          <cell r="B702" t="str">
            <v>SUPERVISION DE LA SUSTITUCION DE POSTES DE ALUMBRADO EN PLATAFORMA</v>
          </cell>
        </row>
        <row r="703">
          <cell r="A703" t="str">
            <v>62903C9</v>
          </cell>
          <cell r="B703" t="str">
            <v>SUPERVISION DEL COMPLEMENTO DE CONFORMACION DE FRANJA DE SEGURIDAD EN CABECERA DE PISTA</v>
          </cell>
        </row>
        <row r="704">
          <cell r="A704" t="str">
            <v>62903D1</v>
          </cell>
          <cell r="B704" t="str">
            <v>SUPERVISION PARA LA REMODELACION DEL EDIFICIO DE PASAJEROS Y OBRAS COMPLEMENTARIAS</v>
          </cell>
        </row>
        <row r="705">
          <cell r="A705" t="str">
            <v>62903D2</v>
          </cell>
          <cell r="B705" t="str">
            <v>SUPERVISION TECNICA Y ADMINISTRATIVA DE LA OBRA: REHABILITACION DE LA INSTALACION ELECTRICA DE LOS EDIFICIOS "A", "B"  Y "E  EN OFICINAS GENERALES DE ASA</v>
          </cell>
        </row>
        <row r="706">
          <cell r="A706" t="str">
            <v>62903D3</v>
          </cell>
          <cell r="B706" t="str">
            <v>SUPERVISION DE LA REHABILITACION DE VIALIDADES</v>
          </cell>
        </row>
        <row r="707">
          <cell r="A707" t="str">
            <v>62903D4</v>
          </cell>
          <cell r="B707" t="str">
            <v>SUPERVISION DE DRENAJE INDUSTRIAL</v>
          </cell>
        </row>
        <row r="708">
          <cell r="A708" t="str">
            <v>62903D5</v>
          </cell>
          <cell r="B708" t="str">
            <v>SUPERVISIÓN DE LA REHABILITACIÓN DE DRENAJE INDUSTRIAL</v>
          </cell>
        </row>
        <row r="709">
          <cell r="A709" t="str">
            <v>62903D6</v>
          </cell>
          <cell r="B709" t="str">
            <v>SUPERVISION DEL RECUBRIMIENTO DE TANQUES DE ALMACENAMIENTO</v>
          </cell>
        </row>
        <row r="710">
          <cell r="A710" t="str">
            <v>62903D7</v>
          </cell>
          <cell r="B710" t="str">
            <v>SUPERVISION REHABILITACION Y REPARACION DE TANQUES DE ALMACENAMIENTO DE COMBUSTIBLE</v>
          </cell>
        </row>
        <row r="711">
          <cell r="A711" t="str">
            <v>62903D8</v>
          </cell>
          <cell r="B711" t="str">
            <v>SUPERVISION DE ADECUACION DE CASA DE MAQUINAS PARA LA INSTALACION DE PLANTA DE EMERGENCIA Y SUSTITUCION DE EQUIPO DE LA SUBESTACION; ASI COMO, ALUMBRADO DE ESTACIONAMIENTO, ACCESO PRINCIPAL Y VIALIDADES</v>
          </cell>
        </row>
        <row r="712">
          <cell r="A712" t="str">
            <v>62903D9</v>
          </cell>
          <cell r="B712" t="str">
            <v>SUPERVISION DE ADECUACION DEL EDIFICIO DEL SEI</v>
          </cell>
        </row>
        <row r="713">
          <cell r="A713" t="str">
            <v>62903F1</v>
          </cell>
          <cell r="B713" t="str">
            <v>SUPERVISION DE BACHEO PROFUNDO DE MARGENES LATERALES</v>
          </cell>
        </row>
        <row r="714">
          <cell r="A714" t="str">
            <v>62903F2</v>
          </cell>
          <cell r="B714" t="str">
            <v>SUPERVISION DE ILUMINACION CON PROYECTORES EN PLATAFORMAS</v>
          </cell>
        </row>
        <row r="715">
          <cell r="A715" t="str">
            <v>62903F3</v>
          </cell>
          <cell r="B715" t="str">
            <v>SUPERVISION DE LA  REHABILITACION DEL COMEDOR DE EMPLEADOS Y ALMACEN GENERAL</v>
          </cell>
        </row>
        <row r="716">
          <cell r="A716" t="str">
            <v>62903F4</v>
          </cell>
          <cell r="B716" t="str">
            <v>SUPERVISION DE LA ADECUACION DE SUBESTACION ELECTRICA</v>
          </cell>
        </row>
        <row r="717">
          <cell r="A717" t="str">
            <v>62903F5</v>
          </cell>
          <cell r="B717" t="str">
            <v>SUPERVISION DE LA CONSTRUCCION DE OFICINAS ADMINISTRATIVAS Y OBRAS COMPLEMENTARIAS</v>
          </cell>
        </row>
        <row r="718">
          <cell r="A718" t="str">
            <v>62903F6</v>
          </cell>
          <cell r="B718" t="str">
            <v>SUPERVISION DE LA HABILITACION DE COBERTIZO SEI Y COMPLEMENTO DE SALIDA RAPIDA DEL SEI A PISTA</v>
          </cell>
        </row>
        <row r="719">
          <cell r="A719" t="str">
            <v>62903F7</v>
          </cell>
          <cell r="B719" t="str">
            <v>SUPERVISION DE LA HABILITACION DE PLATAFORMA DE VIRAJE EN CABECERA 02</v>
          </cell>
        </row>
        <row r="720">
          <cell r="A720" t="str">
            <v>62903F8</v>
          </cell>
          <cell r="B720" t="str">
            <v>SUPERVISION DE LA OBRA DE CONSTRUCCION DE OFICINAS ADMINISTRATIVAS Y OBRAS EXTERIORES</v>
          </cell>
        </row>
        <row r="721">
          <cell r="A721" t="str">
            <v>62903F9</v>
          </cell>
          <cell r="B721" t="str">
            <v>SUPERVISION DE LA OBRA REHABILITACION Y/O CONFORMACION DE CAMINO PERIMETRAL Y PUENTE EN CRUCE CON ARROYO</v>
          </cell>
        </row>
        <row r="722">
          <cell r="A722" t="str">
            <v>62903G1</v>
          </cell>
          <cell r="B722" t="str">
            <v>SUPERVISION DE LA OBRA: RECTIFICACION Y DESAZOLVE DE CANALES</v>
          </cell>
        </row>
        <row r="723">
          <cell r="A723" t="str">
            <v>62903G2</v>
          </cell>
          <cell r="B723" t="str">
            <v>SUPERVISION DE LA REHABILITACION DE CALLES DE ACCESO A ZONA DE HANGARES</v>
          </cell>
        </row>
        <row r="724">
          <cell r="A724" t="str">
            <v>62903G3</v>
          </cell>
          <cell r="B724" t="str">
            <v>SUPERVISION DE LA REHABILITACION DE INSTALACIONES ELECTRICAS</v>
          </cell>
        </row>
        <row r="725">
          <cell r="A725" t="str">
            <v>62903G4</v>
          </cell>
          <cell r="B725" t="str">
            <v>SUPERVISION DE LA REHABILITACION DE LA INSTALACION ELECTRICA EN EL EDIFICIO DE INFORMATICA Y OBRAS COMPLEMENTARIAS</v>
          </cell>
        </row>
        <row r="726">
          <cell r="A726" t="str">
            <v>62903G5</v>
          </cell>
          <cell r="B726" t="str">
            <v>SUPERVISION DE LA REHABILITACION Y COMPLEMENTO DE SALIDA RAPIDA DEL SEI A PISTA</v>
          </cell>
        </row>
        <row r="727">
          <cell r="A727" t="str">
            <v>62903G6</v>
          </cell>
          <cell r="B727" t="str">
            <v>SUPERVISION DE LA REHABILITACION Y MANTENIMIENTO DE SISTEMAS ELECTRICOS</v>
          </cell>
        </row>
        <row r="728">
          <cell r="A728" t="str">
            <v>62903G7</v>
          </cell>
          <cell r="B728" t="str">
            <v>SUPERVISION DE LA SUSTITUCION DE TRAMO DE CERCADO PERIMETRAL EN CABECERA 34</v>
          </cell>
        </row>
        <row r="729">
          <cell r="A729" t="str">
            <v>62903G8</v>
          </cell>
          <cell r="B729" t="str">
            <v>SUPERVISION HABILITACION DEL COMEDOR DE EMPLEADOS</v>
          </cell>
        </row>
        <row r="730">
          <cell r="A730" t="str">
            <v>62903G9</v>
          </cell>
          <cell r="B730" t="str">
            <v>SUPERVISION PARA EL RECUBRIMIENTO A TANQUES DE ALMACENAMIENTO</v>
          </cell>
        </row>
        <row r="731">
          <cell r="A731" t="str">
            <v>62903H1</v>
          </cell>
          <cell r="B731" t="str">
            <v>SUPERVISION Y CONTROL ADMINISTRATIVO DE REHABILITACION Y MODERNIZACION DE LA GASOLINERA</v>
          </cell>
        </row>
        <row r="732">
          <cell r="A732" t="str">
            <v>62903H2</v>
          </cell>
          <cell r="B732" t="str">
            <v>SUPERVISION DE LA CONSTRUCCION DE LA PLATAFORMA DE AVIACION GENERAL</v>
          </cell>
        </row>
        <row r="733">
          <cell r="A733" t="str">
            <v>62903H4</v>
          </cell>
          <cell r="B733" t="str">
            <v>SUPERVISION DE OBRAS DE INFRAESTRUCTURA PARA EQUIPOS DE MEDICION Y CONTROL DE INVENTARIOS</v>
          </cell>
        </row>
        <row r="734">
          <cell r="A734" t="str">
            <v>62903H5</v>
          </cell>
          <cell r="B734" t="str">
            <v>SUPERVISION DE LA ADECUACION, OPTIMIZACION DE ESPACIOS Y REORDENAMIENTO DE FLUJOS DEL EDIFICIO DE PASAJEROS</v>
          </cell>
        </row>
        <row r="735">
          <cell r="A735" t="str">
            <v>62903H6</v>
          </cell>
          <cell r="B735" t="str">
            <v>SUPERVISION Y CONTROL TOTAL DE LA OBRA: AMPLIACION DE PLATAFORMA DE AVIACION GENERAL, CONSTRUCCION DE PLATAFORMA DE HELICOPTEROS Y OBRAS COMPLEMENTARIAS</v>
          </cell>
        </row>
        <row r="736">
          <cell r="A736" t="str">
            <v>62903H7</v>
          </cell>
          <cell r="B736" t="str">
            <v>SUPERVISION DE LA REHABILITACION PUENTE EN CRUCE CON ARROYO Y OBRAS COMPLEMENTARIAS</v>
          </cell>
        </row>
        <row r="737">
          <cell r="A737" t="str">
            <v>62903H8</v>
          </cell>
          <cell r="B737" t="str">
            <v>SUPERVISION DE LA REHABILITACION DE LA PISTA (17-35), MARGENES LATERALES Y DE UMBRALES</v>
          </cell>
        </row>
        <row r="738">
          <cell r="A738" t="str">
            <v>62903H9</v>
          </cell>
          <cell r="B738" t="str">
            <v>SUPERVISION DE LA COLOCACION DE MORTERO ASFALTICO EN RODAJES ALFA Y BRAVO, BACHEO SUPERFICIAL EN AREAS PUNTUALES EN INTERSECCION CON PLATAFORMA COMERCIAL Y BACHEO PROFUNDO EN 2 POSICIONES DE AERONAVES EN PLATAFORMA COMERCIAL</v>
          </cell>
        </row>
        <row r="739">
          <cell r="A739" t="str">
            <v>62903I1</v>
          </cell>
          <cell r="B739" t="str">
            <v>SUPERVISION DE LA CORRECCION DE SUPERFICIES DE RODAMIENTO DE LA PLATAFORMA DE AVIACION GENERAL, RODAJE DE ACCESO A ZONA DE HANGARES, ASI COMO DE DOS CALLES O RODAJES DE PENETRACION</v>
          </cell>
        </row>
        <row r="740">
          <cell r="A740" t="str">
            <v>62903I2</v>
          </cell>
          <cell r="B740" t="str">
            <v>SUPERVISION DE LA REHAB. DE LA PLATAFORMA DE MANIOBRAS DEL SEI, DE LA PLATAFORMA DEL COBERTIZO P/EL ESTAC. DE VEHICULOS DE ATAQUE, ASI COMO LA CONST. DE UN TRAMO NUEVO DE VIALIDAD DE SERV./SALIDA EXPEDITA DE LOS EQ. DEL SEI A PISTA</v>
          </cell>
        </row>
        <row r="741">
          <cell r="A741" t="str">
            <v>62903I3</v>
          </cell>
          <cell r="B741" t="str">
            <v>SUPERVISION DE LA REHABILITACION DE LOS PAVIMENTOS DE LAS VIALIDADES INMEDIATAS AL EDIFICIO DE PASAJEROS, DEL ESTACIONAMIENTO PUBLICO, ESTACIONAMIENTO DE AVIACION GENERAL Y EMPLEADOS, ASI COMO ALGUNAS SECCIONES DEL CAMINO PERIMETRAL</v>
          </cell>
        </row>
        <row r="742">
          <cell r="A742" t="str">
            <v>62903I4</v>
          </cell>
          <cell r="B742" t="str">
            <v>SUPERVISIÓN DE LA OBRA CIVIL MECÁNICA Y ELÉCTRICA PARA LA INSTALACIÓN DE EQUIPO DE SEGURIDAD</v>
          </cell>
        </row>
        <row r="743">
          <cell r="A743" t="str">
            <v>62903I5</v>
          </cell>
          <cell r="B743" t="str">
            <v>SUPERVISIÓN DE REHABILITACIÓN DE LA PISTA 16 - 34, RODAJES ALFA Y BRAVO ASÍ COMO PLATAFORMA DE OPERACIÓN EN EL AERÓDROMO NAVAL DE LA PESCA, SOTO LA MARINA, TAMPS.</v>
          </cell>
        </row>
        <row r="744">
          <cell r="A744" t="str">
            <v>62903I6</v>
          </cell>
          <cell r="B744" t="str">
            <v>SUPERVISIÓN DE LA ADAPTACIÓN DEL EDIFICIO ANEXO Y CAJA ÚNICA</v>
          </cell>
        </row>
        <row r="745">
          <cell r="A745" t="str">
            <v>62903I7</v>
          </cell>
          <cell r="B745" t="str">
            <v>SUPERVISIÓN DE LA ADECUACIÓN DE LAS SALAS DE LLEGADA Y ÁREAS DE REVISIÓN ADUANAL</v>
          </cell>
        </row>
        <row r="746">
          <cell r="A746" t="str">
            <v>62903I8</v>
          </cell>
          <cell r="B746" t="str">
            <v>SUSTITUCIÓN DE SEÑALÉTICA DE EDIFICIO DE PASAJEROS, ÁREAS EXTERIORES Y CERCADO PERIMETRAL</v>
          </cell>
        </row>
        <row r="747">
          <cell r="A747" t="str">
            <v>62903I9</v>
          </cell>
          <cell r="B747" t="str">
            <v>SUPERVISIÓN DE LA CONSTRUCCIÓN DE LAS OFICINAS OPERATIVAS DE LA ESTACIÓN GASOLINERA DE MÉXICO 3451</v>
          </cell>
        </row>
        <row r="748">
          <cell r="A748" t="str">
            <v>62903J1</v>
          </cell>
          <cell r="B748" t="str">
            <v>SUPERVISIÓN DE LA HABILITACIÓN DE BODEGA, TALLER Y COBERTIZO</v>
          </cell>
        </row>
        <row r="749">
          <cell r="A749" t="str">
            <v>62903J2</v>
          </cell>
          <cell r="B749" t="str">
            <v>SUPERVISIÓN DE LA ILUMINACIÓN EN CAMINO DE ACCESO Y ESTACIONAMIENTO</v>
          </cell>
        </row>
        <row r="750">
          <cell r="A750" t="str">
            <v>62903J3</v>
          </cell>
          <cell r="B750" t="str">
            <v>SUPERVISIÓN DE LA REHABILITACIÓN DE PISTA Y RODAJES</v>
          </cell>
        </row>
        <row r="751">
          <cell r="A751" t="str">
            <v>62903J4</v>
          </cell>
          <cell r="B751" t="str">
            <v>SUPERVISIÓN DE LA REHABILITACIÓN Y READECUACIÓN DE OFICINAS OPERATIVAS</v>
          </cell>
        </row>
        <row r="752">
          <cell r="A752" t="str">
            <v>62903J5</v>
          </cell>
          <cell r="B752" t="str">
            <v>SUPERVISIÓN DE LA REHABILITACIÓN Y REUBICACIÓN DEL LABORATORIO DE CONTROL DE CALIDAD DE COMBUSTIBLES DE AVIACIÓN, PARA OFICINAS CENTRALES DE ASA</v>
          </cell>
        </row>
        <row r="753">
          <cell r="A753" t="str">
            <v>62903J6</v>
          </cell>
          <cell r="B753" t="str">
            <v>SUPERVISIÓN DE LA REHABILITACIÓN, MANTENIMIENTO Y MODERNIZACIÓN DEL SISTEMA CONTRA INCENDIO</v>
          </cell>
        </row>
        <row r="754">
          <cell r="A754" t="str">
            <v>62903J7</v>
          </cell>
          <cell r="B754" t="str">
            <v>SUPERVISIÓN DEL MANTENIMIENTO Y REHABILITACIÓN DE TANQUES</v>
          </cell>
        </row>
        <row r="755">
          <cell r="A755" t="str">
            <v>62903J8</v>
          </cell>
          <cell r="B755" t="str">
            <v>SUPERVISIÓN DE LA REHABILITACIÓN, MANTENIMIENTO Y REUBICACIÓN DEL SISTEMA DE ALMACENAMIENTO DE LA ESTACIÓN DE COMBUSTIBLES</v>
          </cell>
        </row>
        <row r="756">
          <cell r="A756" t="str">
            <v>62903J9</v>
          </cell>
          <cell r="B756" t="str">
            <v>SUPERVISIÓN DE LA REUBICACIÓN DEL ALMACÉN DE RESIDUOS PELIGROSOS</v>
          </cell>
        </row>
        <row r="757">
          <cell r="A757" t="str">
            <v>62903K1</v>
          </cell>
          <cell r="B757" t="str">
            <v>SUPERVISIÓN DE LA CONSTRUCCIÓN DE CAMINO DE ACCESO AL SEI</v>
          </cell>
        </row>
        <row r="758">
          <cell r="A758" t="str">
            <v>62903K2</v>
          </cell>
          <cell r="B758" t="str">
            <v>SUPERVISIÓN DE LA REHABILITACIÓN DE BAÑOS EN OFICINAS ANEXAS</v>
          </cell>
        </row>
        <row r="759">
          <cell r="A759" t="str">
            <v>62903K3</v>
          </cell>
          <cell r="B759" t="str">
            <v>SUPERVISIÓN DE LA REHABILITACIÓN DE LA PISTA, RODAJES Y PLATAFORMAS DE AVIACIÓN COMERCIAL Y GENERAL</v>
          </cell>
        </row>
        <row r="760">
          <cell r="A760" t="str">
            <v>62903K4</v>
          </cell>
          <cell r="B760" t="str">
            <v>SUPERVISIÓN DE LA CONSTRUCCIÓN DEL ALMACÉN Y TALLER DE MANTENIMIENTO</v>
          </cell>
        </row>
        <row r="761">
          <cell r="A761" t="str">
            <v>62903K5</v>
          </cell>
          <cell r="B761" t="str">
            <v>SUPERVISIÓN DEL SEMBRADO DE OFICINAS ADMINISTRATIVAS PROTOTIPO Y OBRAS COMPLEMENTARIAS</v>
          </cell>
        </row>
        <row r="762">
          <cell r="A762" t="str">
            <v>62903K6</v>
          </cell>
          <cell r="B762" t="str">
            <v>SUPERVISIÓN DE LA REHABILITACIÓN DE LAS PLATAFORMAS DE AVIACIÓN COMERCIAL Y GENERAL, INCLUYENDO SEÑALAMIENTO Y OBRAS COMPLEMENTARIAS</v>
          </cell>
        </row>
        <row r="763">
          <cell r="A763" t="str">
            <v>62903K7</v>
          </cell>
          <cell r="B763" t="str">
            <v>SUPERVISIÓN DE LA REHABILITACIÓN DE RODAJE "B"</v>
          </cell>
        </row>
        <row r="764">
          <cell r="A764" t="str">
            <v>62903K8</v>
          </cell>
          <cell r="B764" t="str">
            <v>SUPERVISIÓN DE LA REHABILITACIÓN DE PAVIMENTOS EN VIALIDADES</v>
          </cell>
        </row>
        <row r="765">
          <cell r="A765" t="str">
            <v>62903K9</v>
          </cell>
          <cell r="B765" t="str">
            <v>SUPERVISIÓN DE LA IMPLEMENTACIÓN DE REJILLAS CONTRA ASOLAMIENTO EN FACHADA DEL EDIFICIO DE PASAJEROS</v>
          </cell>
        </row>
        <row r="766">
          <cell r="A766" t="str">
            <v>62903L1</v>
          </cell>
          <cell r="B766" t="str">
            <v>SUPERVISIÓN DE LA INSTALACIÓN DE SISTEMAS DE PROTECCIÓN CONTRA CAÍDAS</v>
          </cell>
        </row>
        <row r="767">
          <cell r="A767" t="str">
            <v>62903L2</v>
          </cell>
          <cell r="B767" t="str">
            <v>SUPERVISIÓN DE LA CONSTRUCCIÓN DE CANAL A CIELO ABIERTO</v>
          </cell>
        </row>
        <row r="768">
          <cell r="A768" t="str">
            <v>62903L3</v>
          </cell>
          <cell r="B768" t="str">
            <v>SUPERVISIÓN DE LA REHABILITACIÓN DE DRENAJE PLUVIAL</v>
          </cell>
        </row>
        <row r="769">
          <cell r="A769" t="str">
            <v>62903L4</v>
          </cell>
          <cell r="B769" t="str">
            <v>SUPERVISIÓN DE LA CONSTRUCCIÓN DE OFICINAS OPERATIVAS EN PLATAFORMA</v>
          </cell>
        </row>
        <row r="770">
          <cell r="A770" t="str">
            <v>62903L5</v>
          </cell>
          <cell r="B770" t="str">
            <v>SUPERVISIÓN DE LA CONSTRUCCIÓN DE OFICINAS, TALLER Y CUARTO DE PRUEBAS</v>
          </cell>
        </row>
        <row r="771">
          <cell r="A771" t="str">
            <v>62903L6</v>
          </cell>
          <cell r="B771" t="str">
            <v>SUPERVISIÓN DE LA REHABILITACIÓN DE CERCADO PERIMETRAL</v>
          </cell>
        </row>
        <row r="772">
          <cell r="A772" t="str">
            <v>62903L7</v>
          </cell>
          <cell r="B772" t="str">
            <v>SUPERVISIÓN DE CONFORMACIÓN RESAS, FRANJA PISTA, MÁRGENES REESTRUCTURACIÓN RODAJE "C", REESTRUCTURACIÓN PLATAFORMA COMERCIAL Y SEÑALAMIENTO HORIZONTAL</v>
          </cell>
        </row>
        <row r="773">
          <cell r="A773" t="str">
            <v>62903L8</v>
          </cell>
          <cell r="B773" t="str">
            <v>SUPERVISIÓN DE LA OBRA: CONSTRUCCIÓN DEL EDIFICIO DEL SEI (NUEVO)</v>
          </cell>
        </row>
        <row r="774">
          <cell r="A774" t="str">
            <v>62903L9</v>
          </cell>
          <cell r="B774" t="str">
            <v>SUPERVISIÓN DE LA OBRA: REHABILITACIÓN EDIFICIO TERMINAL PASAJEROS (INCLUYE EQUIPAMIENTO)</v>
          </cell>
        </row>
        <row r="775">
          <cell r="A775" t="str">
            <v>62903M1</v>
          </cell>
          <cell r="B775" t="str">
            <v>SUPERVISIÓN DE LA OBRA: AMPLIACIÓN DE PISTA (500 MTS.), MÁRGENES LATERALES, RESA, ZONA DE PARADA</v>
          </cell>
        </row>
        <row r="776">
          <cell r="A776" t="str">
            <v>62903M2</v>
          </cell>
          <cell r="B776" t="str">
            <v>SUPERVISIÓN DE LA OBRA: CONSTRUCCIÓN DE CASA DE MAQUINAS (INCLUYE CISTERNA)</v>
          </cell>
        </row>
        <row r="777">
          <cell r="A777" t="str">
            <v>62903M3</v>
          </cell>
          <cell r="B777" t="str">
            <v>SUPERVISIÓN DE LA CONSTRUCCIÓN DE PLATAFORMA PARA HELICÓPTEROS</v>
          </cell>
        </row>
        <row r="778">
          <cell r="A778" t="str">
            <v>62903M4</v>
          </cell>
          <cell r="B778" t="str">
            <v>SUPERVISIÓN DE LA CONSTRUCCIÓN DEL COMEDOR PARA EMPLEADOS</v>
          </cell>
        </row>
        <row r="779">
          <cell r="A779" t="str">
            <v>62903M5</v>
          </cell>
          <cell r="B779" t="str">
            <v>SUPERVISIÓN DE LA HABILITACIÓN DE VIALIDAD DE ACCESO Y ESTACIONAMIENTO PARA LA NUEVA ZONA DE AVIACIÓN GENERAL Y OBRAS COMPLEMENTARIAS</v>
          </cell>
        </row>
        <row r="780">
          <cell r="A780" t="str">
            <v>62903M6</v>
          </cell>
          <cell r="B780" t="str">
            <v>SUPERVISIÓN DE LA HABILITACIÓN DE VIALIDAD DE SERVICIO DEL ÁREA DE COMBUSTIBLES A LAS PLATAFORMAS DE AVIACIÓN COMERCIAL Y GENERAL</v>
          </cell>
        </row>
        <row r="781">
          <cell r="A781" t="str">
            <v>62903M7</v>
          </cell>
          <cell r="B781" t="str">
            <v>SUPERVISIÓN DE LA HABILITACIÓN DEL EDIFICIO BODEGA, TALLER Y COBERTIZO PROTOTIPO Y ALMACÉN GENERAL</v>
          </cell>
        </row>
        <row r="782">
          <cell r="A782" t="str">
            <v>62903M8</v>
          </cell>
          <cell r="B782" t="str">
            <v>SUPERVISIÓN REHABILITACIÓN DE LA PLATAFORMA DE PERNOCTA</v>
          </cell>
        </row>
        <row r="783">
          <cell r="A783" t="str">
            <v>62903M9</v>
          </cell>
          <cell r="B783" t="str">
            <v>SUPERVISIÓN PARA LA CONCLUSIÓN DE LA REHABILITACIÓN DE PAVIMENTOS DE LA PISTA 17-35, RODAJES ALFA Y BRAVO, PLATAFORMAS COMERCIAL Y GENERAL</v>
          </cell>
        </row>
        <row r="784">
          <cell r="A784" t="str">
            <v>62903N1</v>
          </cell>
          <cell r="B784" t="str">
            <v>SUPERVISIÓN DE LAS OBRAS DE INFRAESTRUCTURA PARA LA REORGANIZACIÓN DE LA ESTACIÓN DE COMBUSTIBLES</v>
          </cell>
        </row>
        <row r="785">
          <cell r="A785" t="str">
            <v>62903N2</v>
          </cell>
          <cell r="B785" t="str">
            <v>SUPERVISIÓN DE LA ADECUACIÓN SALÓN DE USOS MÚLTIPLES</v>
          </cell>
        </row>
        <row r="786">
          <cell r="A786" t="str">
            <v>62903N3</v>
          </cell>
          <cell r="B786" t="str">
            <v>SUPERVISIÓN DE LA ADECUACIÓN DE EDIFICIO TERMINAL</v>
          </cell>
        </row>
        <row r="787">
          <cell r="A787" t="str">
            <v>62903N4</v>
          </cell>
          <cell r="B787" t="str">
            <v>SUPERVISIÓN TÉCNICA Y ADMINISTRATIVA DE LA OBRA: CONSTRUCCIÓN DE TALLER DE MANTENIMIENTO EN PLATAFORMA</v>
          </cell>
        </row>
        <row r="788">
          <cell r="A788" t="str">
            <v>62903N5</v>
          </cell>
          <cell r="B788" t="str">
            <v>SUPERVISIÓN DE LA CONSTRUCCIÓN DEL CENTRO DE CAPACITACIÓN ESPECIALIZADO PARA PERSONAL DE AVIACIÓN 2015</v>
          </cell>
        </row>
        <row r="789">
          <cell r="A789" t="str">
            <v>62903N6</v>
          </cell>
          <cell r="B789" t="str">
            <v>SUPERVISIÓN PARA LA REUBICACIÓN DE OFICINAS ADMINISTRATIVAS EDIFICIOS "O" Y "L"</v>
          </cell>
        </row>
        <row r="790">
          <cell r="A790" t="str">
            <v>62903N7</v>
          </cell>
          <cell r="B790" t="str">
            <v>SUPERVISIÓN DE LA CONSTRUCCIÓN DE TANQUE DE ALMACENAMIENTO</v>
          </cell>
        </row>
        <row r="791">
          <cell r="A791" t="str">
            <v>62903N8</v>
          </cell>
          <cell r="B791" t="str">
            <v>SUPERVISIÓN DE LA AMPLIACIÓN DE UNA POSICIÓN EN PLATAFORMA DE AVIACIÓN COMERCIAL</v>
          </cell>
        </row>
        <row r="792">
          <cell r="A792" t="str">
            <v>62903N9</v>
          </cell>
          <cell r="B792" t="str">
            <v>SUPERVISIÓN DE LA CONSTRUCCIÓN DE ALMACÉN DE RESIDUOS PELIGROSOS</v>
          </cell>
        </row>
        <row r="793">
          <cell r="A793" t="str">
            <v>62903O1</v>
          </cell>
          <cell r="B793" t="str">
            <v>SUPERVISIÓN DE LA CONSTRUCCIÓN DEL CAMINO DEL SEI A PISTA</v>
          </cell>
        </row>
        <row r="794">
          <cell r="A794" t="str">
            <v>62903O2</v>
          </cell>
          <cell r="B794" t="str">
            <v>SUPERVISIÓN DE LA REHABILITACIÓN DE PAVIMENTO FLEXIBLE ESTACIONAMIENTO DE PASAJEROS</v>
          </cell>
        </row>
        <row r="795">
          <cell r="A795" t="str">
            <v>62903O3</v>
          </cell>
          <cell r="B795" t="str">
            <v>SUPERVISIÓN AMPLIACIÓN PLANTA DE TRATAMIENTO</v>
          </cell>
        </row>
        <row r="796">
          <cell r="A796" t="str">
            <v>62903O4</v>
          </cell>
          <cell r="B796" t="str">
            <v>SUPERVISION DE LA CONSTRUCCIÓN DEL SISTEMA DE SUMINISTRO DE AGUA AL EDIFICIO DE PASAJEROS</v>
          </cell>
        </row>
        <row r="797">
          <cell r="A797" t="str">
            <v>62903O5</v>
          </cell>
          <cell r="B797" t="str">
            <v>SUPERVISION DE LA CONSTRUCCIÓN SUBESTACIÓN DE ENERGÍA ELÉCTRICA</v>
          </cell>
        </row>
        <row r="798">
          <cell r="A798" t="str">
            <v>62903O6</v>
          </cell>
          <cell r="B798" t="str">
            <v>SUPERVISION AMPLIACION DE ESTACIONAMIENTO</v>
          </cell>
        </row>
        <row r="799">
          <cell r="A799" t="str">
            <v>62903O7</v>
          </cell>
          <cell r="B799" t="str">
            <v>SUPERVISION DE LA CONFORMACION DE FRANJA Y RESA DE LA PISTA</v>
          </cell>
        </row>
        <row r="800">
          <cell r="A800" t="str">
            <v>62903O8</v>
          </cell>
          <cell r="B800" t="str">
            <v>SUPERVISION DE LA HABILITACION DEL EDIFICIO TERMINAL</v>
          </cell>
        </row>
        <row r="801">
          <cell r="A801" t="str">
            <v>62903O9</v>
          </cell>
          <cell r="B801" t="str">
            <v>SUPERVISIÓN DE REHABILITACIÓN DE PISTA, CALLE DE RODAJE Y PLATAFORMA.</v>
          </cell>
        </row>
        <row r="802">
          <cell r="A802" t="str">
            <v>62903P1</v>
          </cell>
          <cell r="B802" t="str">
            <v>SUPERVISIÓN DE LA CONSTRUCCIÓN DE LA VIALIDAD NUEVA DE ACCESO</v>
          </cell>
        </row>
        <row r="803">
          <cell r="A803" t="str">
            <v>62903P2</v>
          </cell>
          <cell r="B803" t="str">
            <v>SUPERVISIÓN DE LA CONSTRUCCIÓN DE OBRAS DE DRENAJE Y SUBESTACIÓN DE BOMBEO</v>
          </cell>
        </row>
        <row r="804">
          <cell r="A804" t="str">
            <v>62903P3</v>
          </cell>
          <cell r="B804" t="str">
            <v>SUPERVISIÓN DE LA CONSTRUCCIÓN DE UN POZO DE AGUA</v>
          </cell>
        </row>
        <row r="805">
          <cell r="A805" t="str">
            <v>62903P4</v>
          </cell>
          <cell r="B805" t="str">
            <v>SUPERVISIÓN DE LA INSTALACIÓN DE LA ILUMINACIÓN DE LA PLATAFORMA Y CALLES DE RODAJE (MILITAR)</v>
          </cell>
        </row>
        <row r="806">
          <cell r="A806" t="str">
            <v>62903P5</v>
          </cell>
          <cell r="B806" t="str">
            <v>SUPERVISIÓN DE LA INSTALACIÓN DE POSTES DE ALUMBRADO EN LAS VÍAS DE ACCESO</v>
          </cell>
        </row>
        <row r="807">
          <cell r="A807" t="str">
            <v>62903P6</v>
          </cell>
          <cell r="B807" t="str">
            <v>SUPERVISIÓN DE LA NUEVA TORRE DE CONTROL</v>
          </cell>
        </row>
        <row r="808">
          <cell r="A808" t="str">
            <v>62903P7</v>
          </cell>
          <cell r="B808" t="str">
            <v>SUPERVISIÓN DE LA REHABILITACIÓN DE VIALIDADES INTERIORES</v>
          </cell>
        </row>
        <row r="809">
          <cell r="A809" t="str">
            <v>62903P8</v>
          </cell>
          <cell r="B809" t="str">
            <v>SUPERVISIÓN DE LA REHABILITACIÓN ESTACIONAMIENTO Y ACCESO VIAL A TERMINAL DE PASAJEROS</v>
          </cell>
        </row>
        <row r="810">
          <cell r="A810" t="str">
            <v>62903P9</v>
          </cell>
          <cell r="B810" t="str">
            <v>SUPERVISIÓN DE LA INSTALACIÓN DE NUEVOS LETREROS Y FARO DE AERÓDROMO, INSTALACIÓN DE LUCES DE BORDE, DE UMBRAL Y EXTREMO DE PISTA, INSTALACIÓN DE LUCES DE CALLES DE RODAJE A, B Y PLATAFORMA</v>
          </cell>
        </row>
        <row r="811">
          <cell r="A811" t="str">
            <v>62903Q1</v>
          </cell>
          <cell r="B811" t="str">
            <v>SUPERVISIÓN DE LA CONSTRUCCIÓN DE LA OFICINA DE DESPACHO E INFORMACIÓN DE VUELO (O.D.I.V.)</v>
          </cell>
        </row>
        <row r="812">
          <cell r="A812" t="str">
            <v>62903Q2</v>
          </cell>
          <cell r="B812" t="str">
            <v>SUPERVISIÓN DE LA REHABILITACIÓN Y EQUIPAMIENTO DE PLANTA DE COMBUSTIBLES</v>
          </cell>
        </row>
        <row r="813">
          <cell r="A813">
            <v>6290500</v>
          </cell>
          <cell r="B813" t="str">
            <v>OTROS SERVICIOS RELACIONADOS CON OBRAS PUBLICAS</v>
          </cell>
        </row>
        <row r="814">
          <cell r="A814" t="str">
            <v>629051A</v>
          </cell>
          <cell r="B814" t="str">
            <v>PROYECTO EJECUTIVO  REHABILITACIÓN AEROPUERTO</v>
          </cell>
        </row>
        <row r="815">
          <cell r="A815" t="str">
            <v>629051B</v>
          </cell>
          <cell r="B815" t="str">
            <v>LEVANTAMIENTO TOPOGRÁFICO DE UBICACIÓN DE LINDEROS</v>
          </cell>
        </row>
        <row r="816">
          <cell r="A816" t="str">
            <v>629051C</v>
          </cell>
          <cell r="B816" t="str">
            <v>PROYECTO DE REHABILITACIÓN DE VIALIDADES INTERIORES DE LA B.A.M., NO. 2</v>
          </cell>
        </row>
        <row r="817">
          <cell r="A817" t="str">
            <v>629051D</v>
          </cell>
          <cell r="B817" t="str">
            <v>PROYECTO PARA LA INSTALACIÓN DE LA ILUMINACIÓN DE LA PLATAFORMA Y CALLES DE RODAJE</v>
          </cell>
        </row>
        <row r="818">
          <cell r="A818" t="str">
            <v>629051E</v>
          </cell>
          <cell r="B818" t="str">
            <v>IMPLEMENTACIÓN DE MEDIDAS DE MITIGACIÓN DE ATENCIÓN INMEDIATA PARA EL PROYECTO APLICACIÓN DE LA PISTA</v>
          </cell>
        </row>
        <row r="819">
          <cell r="A819" t="str">
            <v>629051F</v>
          </cell>
          <cell r="B819" t="str">
            <v>PROYECTO PARA EL COBERTIZO, CAMINO DE SERVICIO, PLATAFORMA Y OBRAS COMPLEMENTARIAS DEL EDIFICIO DE SALVAMENTO Y EXTINCIÓN DE INCENDIOS (SEI)</v>
          </cell>
        </row>
        <row r="820">
          <cell r="A820" t="str">
            <v>629051G</v>
          </cell>
          <cell r="B820" t="str">
            <v>ESTUDIO DE PREINVERSIÓN DE FACTIBILIDAD TECNICO-ECONOMICA PARA LA MODERNIZACIÓN Y AMPLIACIÓN DE LA CAPACIDAD DE ALMACENAMIENTO</v>
          </cell>
        </row>
        <row r="821">
          <cell r="A821" t="str">
            <v>629052A</v>
          </cell>
          <cell r="B821" t="str">
            <v>IMPLEMENTACIÓN DE AYUDAS TÉCNICAS DE ACCESIBILIDAD EN ÁREA DE AVIACIÓN GENERAL</v>
          </cell>
        </row>
        <row r="822">
          <cell r="A822" t="str">
            <v>629052B</v>
          </cell>
          <cell r="B822" t="str">
            <v>PROGRAMAS AMBIENTALES PARA OBRAS DE MODERNIZACIÓN</v>
          </cell>
        </row>
        <row r="823">
          <cell r="A823" t="str">
            <v>629052C</v>
          </cell>
          <cell r="B823" t="str">
            <v>PROYECTO DE REMODELACIÓN Y EQUIPAMIENTO DE LA ESTACIÓN METEOROLÓGICA</v>
          </cell>
        </row>
        <row r="824">
          <cell r="A824" t="str">
            <v>629052D</v>
          </cell>
          <cell r="B824" t="str">
            <v>PROYECTO EJECUTIVO REUBICACIÓN DE PAPIS</v>
          </cell>
        </row>
        <row r="825">
          <cell r="A825" t="str">
            <v>629052F</v>
          </cell>
          <cell r="B825" t="str">
            <v>PROYECTO PARA LA CONSTRUCCIÓN DE ALMACÉN GENERAL</v>
          </cell>
        </row>
        <row r="826">
          <cell r="A826" t="str">
            <v>629053A</v>
          </cell>
          <cell r="B826" t="str">
            <v>IMPLEMENTACIÓN DE AYUDAS TÉCNICAS DE ACCESIBILIDAD EN EDIFICIO TERMINAL</v>
          </cell>
        </row>
        <row r="827">
          <cell r="A827" t="str">
            <v>629053B</v>
          </cell>
          <cell r="B827" t="str">
            <v>PROYECTO EJECUTIVO DEL CENTRO DE CAPACITACIÓN CON SIMULADORES DE VUELO EN OFICINAS GENERALES DE ASA</v>
          </cell>
        </row>
        <row r="828">
          <cell r="A828" t="str">
            <v>629053C</v>
          </cell>
          <cell r="B828" t="str">
            <v>PROYECTO PARA LA CONSTRUCCIÓN DE LA FOSA DE PRUEBAS DEL C.R.E.I.</v>
          </cell>
        </row>
        <row r="829">
          <cell r="A829" t="str">
            <v>629053D</v>
          </cell>
          <cell r="B829" t="str">
            <v>ELABORACIÓN DE UN INFORME DE LAS ACCIONES REALIZADAS Y DE LAS MEDIDAS DE MEDIDAS DE MITIGACIÓN Y COMPENSACIÓN APLICADAS Y POR APLICAR COMO CONSECUENCIA DE LAS OBRAS DE LIMPIEZA Y MANTENIMIENTO DEL ÁREA CIRCUNDANTE DEL VOR-DME</v>
          </cell>
        </row>
        <row r="830">
          <cell r="A830" t="str">
            <v>629053F</v>
          </cell>
          <cell r="B830" t="str">
            <v>PROYECTO PARA LA CONSTRUCCIÓN DEL RODAJE Y LA PLATAFORMA DE CARGA Y REHABILITACIÓN DE CALLES DE RODAJE DE PENETRACIÓN HACIA HANGARES</v>
          </cell>
        </row>
        <row r="831">
          <cell r="A831" t="str">
            <v>629054A</v>
          </cell>
          <cell r="B831" t="str">
            <v>EVALUACIÓN E INGENIERIA DE DETALLE PARA LA CONSTRUCCIÓN DE TANQUE DE ALMACENAMIENTO EN LA ESTACIÓN DE COMBUSTIBLES</v>
          </cell>
        </row>
        <row r="832">
          <cell r="A832" t="str">
            <v>629054B</v>
          </cell>
          <cell r="B832" t="str">
            <v>MANIFESTACIÓN DE IMPACTO AMBIENTAL PARA EL CENTRO DE CAPACITACIÓN ESPECIALIZADO PARA PERSONAL DE AVIACIÓN 2015</v>
          </cell>
        </row>
        <row r="833">
          <cell r="A833" t="str">
            <v>629054C</v>
          </cell>
          <cell r="B833" t="str">
            <v>PROYECTO PARA LA REHABILITACIÓN DE LAS INSTALACIONES MECÁNICAS, SISTEMAS CONTRA INCENDIO, ELÉCTRICA, DRENAJE INDUSTRIAL, PAVIMENTOS Y CERCADO PERIMETRAL EN LA ESTACIÓN DE COMBUSTIBLES.</v>
          </cell>
        </row>
        <row r="834">
          <cell r="A834" t="str">
            <v>629054D</v>
          </cell>
          <cell r="B834" t="str">
            <v>EXENCIÓN DE PRESENTACIÓN DE LA MANIFESTACIÓN DE IMPACTO AMBIENTAL PARA OBRAS COMPLEMENTARIAS EN EL AEROPUERTO</v>
          </cell>
        </row>
        <row r="835">
          <cell r="A835" t="str">
            <v>629054F</v>
          </cell>
          <cell r="B835" t="str">
            <v>PROYECTO PARA LA REHABILITACIÓN DE LA PLATAFORMA MANIOBRAS DEL SALVAMENTO Y EXTINCIÓN DE INCENDIOS (SEI)</v>
          </cell>
        </row>
        <row r="836">
          <cell r="A836" t="str">
            <v>629055A</v>
          </cell>
          <cell r="B836" t="str">
            <v>ESTUDIOS PARA LA OBTENCIÓN DE PERMISOS AMBIENTALES PARA LA MODERNIZACIÓN DEL AEROPUERTO</v>
          </cell>
        </row>
        <row r="837">
          <cell r="A837" t="str">
            <v>629055B</v>
          </cell>
          <cell r="B837" t="str">
            <v>PROYECTO EJECUTIVO DEL CENTRO DE CAPACITACIÓN ESPECIALIZADO PARA PERSONAL DE AVIACIÓN 2015</v>
          </cell>
        </row>
        <row r="838">
          <cell r="A838" t="str">
            <v>629055C</v>
          </cell>
          <cell r="B838" t="str">
            <v>PROYECTO PARA EL DESAZOLVE Y RECTIFICACIÓN DE CANALES, ASÍ COMO LA CONSTRUCCIÓN DE CÁRCAMOS DE BOMBEO PARA EL DESALOJO DE AGUAS PLUVIALES</v>
          </cell>
        </row>
        <row r="839">
          <cell r="A839" t="str">
            <v>629055D</v>
          </cell>
          <cell r="B839" t="str">
            <v>PROYECTO EJECUTIVO DE LA SUBESTACIÓN ELÉCTRICA CON EQUIPAMIENTO DE PLANTA DE EMERGENCIA, TRANSFORMADORES, TABLEROS, GABINETES Y TRABAJOS COMPLEMENTARIOS</v>
          </cell>
        </row>
        <row r="840">
          <cell r="A840" t="str">
            <v>629055F</v>
          </cell>
          <cell r="B840" t="str">
            <v>PROYECTO PARA LA REHABILITACIÓN DE PLATAFORMA GENERAL Y SISTEMA DE ILUMINACIÓN</v>
          </cell>
        </row>
        <row r="841">
          <cell r="A841" t="str">
            <v>629056A</v>
          </cell>
          <cell r="B841" t="str">
            <v>PRESTACIÓN DE SERV.REL.CON LA OP EN MATERIA LEGAL, TÉCNICA Y ADMINISTRATIVA A LA SUBDIRECCIÓN DE CONST.Y SUPERV. DANDO APOYO A LAS RESIDENCIAS DE OBRAS, CON EL FIN DE DAR CUMPLIMIENTO AL PROGRAMA DE OBRAS DE LA RED ASA</v>
          </cell>
        </row>
        <row r="842">
          <cell r="A842" t="str">
            <v>629056B</v>
          </cell>
          <cell r="B842" t="str">
            <v>PROYECTO EJECUTIVO PARA LA REUBICACIÓN DE OFICINAS ADMINISTRATIVAS EDIFICIOS "O" Y "L".</v>
          </cell>
        </row>
        <row r="843">
          <cell r="A843" t="str">
            <v>629056C</v>
          </cell>
          <cell r="B843" t="str">
            <v>PROYECTO PARA LA REHABILITACIÓN DE MUROS LATERALES DE LOS CANALES UBICADOS EN LA ZONA DE HELICÓPTEROS</v>
          </cell>
        </row>
        <row r="844">
          <cell r="A844" t="str">
            <v>629056D</v>
          </cell>
          <cell r="B844" t="str">
            <v>PROYECTO EJECUTIVO DE LETREROS OBLIGATORIOS E INFORMATIVOS Y ALUMBRADO DE BORDE DE PISTA, LUCES DE UMBRAL, BORDE DE RODAJES Y TRABAJOS COMPLEMENTARIOS</v>
          </cell>
        </row>
        <row r="845">
          <cell r="A845" t="str">
            <v>629056F</v>
          </cell>
          <cell r="B845" t="str">
            <v>PROYECTO PARA LA REHABILITACIÓN DE VIALIDAD DE ACCESO AL AEROPUERTO Y HACIA LA PLANTA DE COMBUSTIBLES</v>
          </cell>
        </row>
        <row r="846">
          <cell r="A846" t="str">
            <v>629057A</v>
          </cell>
          <cell r="B846" t="str">
            <v>PRESTACIÓN DE SERVICIOS RELACIONADOS CON LA OBRA PÚBLICA PARA DAR APOYO TÉCNICO NORMATIVO A LA GERENCIA DE LICITACIONES, DE LAS OBRAS Y SERVICIOS QUE LLEVARÁN A CABO</v>
          </cell>
        </row>
        <row r="847">
          <cell r="A847" t="str">
            <v>629057B</v>
          </cell>
          <cell r="B847" t="str">
            <v>PROYECTO DE COLOCACIÓN DE POSTES DE ALUMBRADO EN LAS VÍAS DE ACCESO</v>
          </cell>
        </row>
        <row r="848">
          <cell r="A848" t="str">
            <v>629057C</v>
          </cell>
          <cell r="B848" t="str">
            <v>PRESTACIÓN DE SERVICIOS PARA LA ELABORACIÓN DE ESTUDIOS DE COSTO BENEFICIO Y/O COSTO EFICIENCIA Y/O FICHAS TÉCNICAS</v>
          </cell>
        </row>
        <row r="849">
          <cell r="A849" t="str">
            <v>629057D</v>
          </cell>
          <cell r="B849" t="str">
            <v>NTO TÉCNICO UNIFICADO DE PROYECTO CONFORMACIÓN DE ÁREAS DE SEGURIDAD DE EXTREMO DE PISTA (RESAS) EN LA CABECERA 02 DEL AEROPUERTO</v>
          </cell>
        </row>
        <row r="850">
          <cell r="A850" t="str">
            <v>629057F</v>
          </cell>
          <cell r="B850" t="str">
            <v>PROYECTO PARA LA REHABILITACIÓN DE VIALIDADES EXTERNAS INMEDIATAS AL EDIFICIO DE PASAJEROS Y ESTACIONAMIENTO</v>
          </cell>
        </row>
        <row r="851">
          <cell r="A851" t="str">
            <v>629058A</v>
          </cell>
          <cell r="B851" t="str">
            <v>ESTUDIOS  GEOTÉCNICOS Y MECÁNICA DE  SUELOS</v>
          </cell>
        </row>
        <row r="852">
          <cell r="A852" t="str">
            <v>629058B</v>
          </cell>
          <cell r="B852" t="str">
            <v>PROYECTO DE CONSTRUCCIÓN Y EQUIPAMIENTO DE UNA INSTALACIÓN PARA LA OFICINA DE DESPACHO E INFORMACIÓN DE VUELO (O.D.I.V.)</v>
          </cell>
        </row>
        <row r="853">
          <cell r="A853" t="str">
            <v>629058C</v>
          </cell>
          <cell r="B853" t="str">
            <v>PROYECTO EJECUTIVO CERCADO PERIMETRAL CON RODAPIÉ</v>
          </cell>
        </row>
        <row r="854">
          <cell r="A854" t="str">
            <v>629058D</v>
          </cell>
          <cell r="B854" t="str">
            <v>CUMPLIMIENTO E IMPLEMENTACIÓN DE LAS CONDICIONANTES, ACCIONES Y PROGRAMAS AMBIENTALES DEL RESOLUTIVO DE SEMARNAT SOBRE EL DOCUMENTO TÉCNICO UNIFICADO DEL PROYECTO DE AMPLIACIÓN DE LA PISTA (PRIMERA ETAPA)</v>
          </cell>
        </row>
        <row r="855">
          <cell r="A855" t="str">
            <v>629058F</v>
          </cell>
          <cell r="B855" t="str">
            <v>ESTUDIO DE CARACTERIZACIÓN DE LA ESTACIÓN DE COMBUSTIBLES Y PLATAFORMA</v>
          </cell>
        </row>
        <row r="856">
          <cell r="A856" t="str">
            <v>629059A</v>
          </cell>
          <cell r="B856" t="str">
            <v>LEVANTAMIENTO TOPOGRÁFICO DE ALTIMETRÍA Y PLANIMETRÍA</v>
          </cell>
        </row>
        <row r="857">
          <cell r="A857" t="str">
            <v>629059B</v>
          </cell>
          <cell r="B857" t="str">
            <v>PROYECTO DE INGENIERÍA Y DISEÑO DE OBRAS DE DRENAJE Y SUBESTACIÓN DE BOMBEO</v>
          </cell>
        </row>
        <row r="858">
          <cell r="A858" t="str">
            <v>629059C</v>
          </cell>
          <cell r="B858" t="str">
            <v>PROYECTO EJECUTIVO DEMOLICIÓN DE TORRE DE CONTROL</v>
          </cell>
        </row>
        <row r="859">
          <cell r="A859" t="str">
            <v>629059D</v>
          </cell>
          <cell r="B859" t="str">
            <v>ELABORACIÓN DE ACCIONES PARA EL CUMPLIMIENTO DE LAS CONDICIONANTES DEL RESOLUTIVO DE SEMARNAT SOBRE EL DOCUMENTO TÉCNICO UNIFICADO DEL PROYECTO DE AMPLIACIÓN DE LA PISTA</v>
          </cell>
        </row>
        <row r="860">
          <cell r="A860" t="str">
            <v>629059F</v>
          </cell>
          <cell r="B860" t="str">
            <v>ESTUDIOS AMBIENTALES PARA LA MODERNIZACIÓN Y AMPLIACIÓN DE LA CAPACIDAD DE ALMACENAMIENTO</v>
          </cell>
        </row>
        <row r="861">
          <cell r="A861" t="str">
            <v>62905A1</v>
          </cell>
          <cell r="B861" t="str">
            <v>OTROS SERVICIOS RELACIONADOS CON OBRA PUBLICA</v>
          </cell>
        </row>
        <row r="862">
          <cell r="A862" t="str">
            <v>62905A2</v>
          </cell>
          <cell r="B862" t="str">
            <v>DESARROLLO DE CUANTIFICACION DE VOLUMENES Y MATRICES DE PRECIOS UNITARIOS PARA APLICACION DE RECUBRIMIENTO A TANQUES</v>
          </cell>
        </row>
        <row r="863">
          <cell r="A863" t="str">
            <v>62905A3</v>
          </cell>
          <cell r="B863" t="str">
            <v>DICTAMEN ESTRUCTURAL PARA VERIFICAR LAS CONDICIONES DE LA TORRE DE CONTROL</v>
          </cell>
        </row>
        <row r="864">
          <cell r="A864" t="str">
            <v>62905A4</v>
          </cell>
          <cell r="B864" t="str">
            <v>ELABORACION Y ACTUALIZACION PROGRAMA MAESTRO DE DESARROLLO</v>
          </cell>
        </row>
        <row r="865">
          <cell r="A865" t="str">
            <v>62905A5</v>
          </cell>
          <cell r="B865" t="str">
            <v>MEDICION DE ESPESORES EN TANQUES DE ALMACENAMIENTO Y TUBERIAS</v>
          </cell>
        </row>
        <row r="866">
          <cell r="A866" t="str">
            <v>62905A6</v>
          </cell>
          <cell r="B866" t="str">
            <v>PROYECTO DE AMPLIACION  Y REHABILITACION DEL ESTACIONAMIENTO PUBLICO</v>
          </cell>
        </row>
        <row r="867">
          <cell r="A867" t="str">
            <v>62905A7</v>
          </cell>
          <cell r="B867" t="str">
            <v>PROYECTO DE LA HABILITACION DE COBERTIZO PARA SEI Y COMPLEMENTO DE VIALIDAD DE ACCESO A PISTA</v>
          </cell>
        </row>
        <row r="868">
          <cell r="A868" t="str">
            <v>62905A8</v>
          </cell>
          <cell r="B868" t="str">
            <v>PROYECTO DE REHABILITACION DEL PAVIMENTO DEL ACCESO PRINCIPAL AL AEROPUERTO</v>
          </cell>
        </row>
        <row r="869">
          <cell r="A869" t="str">
            <v>62905A9</v>
          </cell>
          <cell r="B869" t="str">
            <v>PROYECTO DE SEMBRADO PROTOTIPO DE LA BODEGA, TALLER Y COBERTIZO</v>
          </cell>
        </row>
        <row r="870">
          <cell r="A870" t="str">
            <v>62905B1</v>
          </cell>
          <cell r="B870" t="str">
            <v>PROYECTO DE TORRE DE CONTROL</v>
          </cell>
        </row>
        <row r="871">
          <cell r="A871" t="str">
            <v>62905B2</v>
          </cell>
          <cell r="B871" t="str">
            <v>PROYECTO DE VIALIDADES DE ACCESO AL AEROPUERTO, HACIA PLATAFORMA DE COMBUSTIBLES Y ESTACIONAMIENTO</v>
          </cell>
        </row>
        <row r="872">
          <cell r="A872" t="str">
            <v>62905B3</v>
          </cell>
          <cell r="B872" t="str">
            <v>PROYECTO EJECUTIVO DE LA VIALIDAD DEL SEI A PISTA</v>
          </cell>
        </row>
        <row r="873">
          <cell r="A873" t="str">
            <v>62905B4</v>
          </cell>
          <cell r="B873" t="str">
            <v>PROYECTO EJECUTIVO PARA LA AMPLIACION DE LA PISTA EN 500.00 MTS.</v>
          </cell>
        </row>
        <row r="874">
          <cell r="A874" t="str">
            <v>62905B5</v>
          </cell>
          <cell r="B874" t="str">
            <v>PROYECTO EJECUTIVO PARA LA AMPLIACION DE SUBESTACION ELECTRICA</v>
          </cell>
        </row>
        <row r="875">
          <cell r="A875" t="str">
            <v>62905B6</v>
          </cell>
          <cell r="B875" t="str">
            <v>PROYECTO EJECUTIVO PARA LA AMPLIACION DEL ESTACIONAMIENTO</v>
          </cell>
        </row>
        <row r="876">
          <cell r="A876" t="str">
            <v>62905B7</v>
          </cell>
          <cell r="B876" t="str">
            <v>PROYECTO EJECUTIVO PARA LA RECONSTRUCCION DE MARGENES LATERALES</v>
          </cell>
        </row>
        <row r="877">
          <cell r="A877" t="str">
            <v>62905B9</v>
          </cell>
          <cell r="B877" t="str">
            <v>PROYECTO EJECUTIVO PARA LA REHABILITACION DE ESTACIONAMIENTO PUBLICO</v>
          </cell>
        </row>
        <row r="878">
          <cell r="A878" t="str">
            <v>62905C1</v>
          </cell>
          <cell r="B878" t="str">
            <v>PROYECTO EJECUTIVO PARA LA REHABILITACION DE LA  PISTA Y RODAJE</v>
          </cell>
        </row>
        <row r="879">
          <cell r="A879" t="str">
            <v>62905C2</v>
          </cell>
          <cell r="B879" t="str">
            <v>PROYECTO EJECUTIVO PARA LA REHABILITACION Y COMPLEMENTO DE LA VIALIDAD DEL SEI A PISTA</v>
          </cell>
        </row>
        <row r="880">
          <cell r="A880" t="str">
            <v>62905C3</v>
          </cell>
          <cell r="B880" t="str">
            <v>PROYECTO PARA LA CONSTRUCCION DE CAMINO DE ACCESO DEL SEI A PISTA</v>
          </cell>
        </row>
        <row r="881">
          <cell r="A881" t="str">
            <v>62905C4</v>
          </cell>
          <cell r="B881" t="str">
            <v>PROYECTO PARA LA CONSTRUCCION DE PLATAFORMA DE VIRAJE EN AMBAS CABECERA</v>
          </cell>
        </row>
        <row r="882">
          <cell r="A882" t="str">
            <v>62905C5</v>
          </cell>
          <cell r="B882" t="str">
            <v>PROYECTO PARA LA CONSTRUCCION DE PLATAFORMA DE VIRAJE EN CABECERA 02</v>
          </cell>
        </row>
        <row r="883">
          <cell r="A883" t="str">
            <v>62905C6</v>
          </cell>
          <cell r="B883" t="str">
            <v>PROYECTO PARA LA CONSTRUCCION DE SALA DE LLEGADA PARA SEPARACION DE FLUJO DE PASAJEROS</v>
          </cell>
        </row>
        <row r="884">
          <cell r="A884" t="str">
            <v>62905C7</v>
          </cell>
          <cell r="B884" t="str">
            <v>PROYECTO PARA LA REHABILITACION DE COMEDOR DE EMPLEADOS</v>
          </cell>
        </row>
        <row r="885">
          <cell r="A885" t="str">
            <v>62905C8</v>
          </cell>
          <cell r="B885" t="str">
            <v>PROYECTO PARA SUSTITUCION DE LUMINARIAS EN VIALIDAD DE ACCESO Y ESTACIONAMIENTO</v>
          </cell>
        </row>
        <row r="886">
          <cell r="A886" t="str">
            <v>62905C9</v>
          </cell>
          <cell r="B886" t="str">
            <v>ADECUACION DEL PROYECTO PARA AMPLIACION DE SALA DE LLEGADAS Y DEL AREA DE REVISION ADUANAL</v>
          </cell>
        </row>
        <row r="887">
          <cell r="A887" t="str">
            <v>62905D1</v>
          </cell>
          <cell r="B887" t="str">
            <v>EVALUACION Y PROYECTO DE SISTEMA CONTRA INCENDIO</v>
          </cell>
        </row>
        <row r="888">
          <cell r="A888" t="str">
            <v>62905D2</v>
          </cell>
          <cell r="B888" t="str">
            <v>PROYECTO EJECUTIVO PARA LA CONSTRUCCION DE TECHUMBRE, AREA DE LLENADERAS-DESCARGADERAS E INGENIERIA DE DETALLE DE LINEAS DE PROCESO PARA LA EST. DE COMB.</v>
          </cell>
        </row>
        <row r="889">
          <cell r="A889" t="str">
            <v>62905D3</v>
          </cell>
          <cell r="B889" t="str">
            <v>EVALUACION Y DESARROLLO DE PROYECTO PARA REUBICACION DE TANQUES</v>
          </cell>
        </row>
        <row r="890">
          <cell r="A890" t="str">
            <v>62905D4</v>
          </cell>
          <cell r="B890" t="str">
            <v>ACTUALIZACION DE LAS POLITICAS, BASES Y LINEAMIENTOS EN MATERIA DE OBRA PUBLICA Y DEL MANUAL DE FUNCIONAMIENTO DEL COMITE DE OBRAS PUBLICAS DE AEROPUERTOS Y SERVICIOS AUXILIARES.</v>
          </cell>
        </row>
        <row r="891">
          <cell r="A891" t="str">
            <v>62905D5</v>
          </cell>
          <cell r="B891" t="str">
            <v>ASESORIA ORGANIZACION Y APOYO ADMVO Y LEGAL EN LA RECOPILACION E INTEGRACION DE LA DOC. P/LA ATENCION Y SEGUIMIENTO DE LA AUDITORIA TECNICO NORMATIVA Y OPERATIVA DE OBRA PUBLICA NO. OP 06/10</v>
          </cell>
        </row>
        <row r="892">
          <cell r="A892" t="str">
            <v>62905D6</v>
          </cell>
          <cell r="B892" t="str">
            <v>DESARROLLO DE PROYECTO PARA LA CONSTRUCCION Y/O REHABILITACION DE DRENAJES INDUSTRIALES</v>
          </cell>
        </row>
        <row r="893">
          <cell r="A893" t="str">
            <v>62905D7</v>
          </cell>
          <cell r="B893" t="str">
            <v>DICTAMINACION DEL ESTADO ACTUAL DE LOS PAVIMENTOS EXISTENTES EN EL RODAJE CHARLY</v>
          </cell>
        </row>
        <row r="894">
          <cell r="A894" t="str">
            <v>62905D8</v>
          </cell>
          <cell r="B894" t="str">
            <v>ELABORACION DEL PROYECTO DE INSTALACION DE SISTEMA DE PARARRAYOS Y TIERRAS</v>
          </cell>
        </row>
        <row r="895">
          <cell r="A895" t="str">
            <v>62905D9</v>
          </cell>
          <cell r="B895" t="str">
            <v>ESTUDIO DE RESISTENCIA DE LOS SISTEMAS DE TIERRA Y ADECUACION DE PROYECTO PROTOTIPO DE TIERRAS Y PARARRAYOS</v>
          </cell>
        </row>
        <row r="896">
          <cell r="A896" t="str">
            <v>62905F1</v>
          </cell>
          <cell r="B896" t="str">
            <v>PROYECTO EJECUTIVO DE CONSTRUCCIÓN DE CANAL A CIELO ABIERTO</v>
          </cell>
        </row>
        <row r="897">
          <cell r="A897" t="str">
            <v>62905F2</v>
          </cell>
          <cell r="B897" t="str">
            <v>LEVANTAMIENTO FISICO Y UBICACION POR MEDIO DE MOJONERAS DEL POLIGONO DE CONCESIONES</v>
          </cell>
        </row>
        <row r="898">
          <cell r="A898" t="str">
            <v>62905F3</v>
          </cell>
          <cell r="B898" t="str">
            <v>LEVANTAMIENTO TOPOGRAFICO Y DISEÑO DE PAVIMENTOS</v>
          </cell>
        </row>
        <row r="899">
          <cell r="A899" t="str">
            <v>62905F4</v>
          </cell>
          <cell r="B899" t="str">
            <v>PRESTACION DE SERVICIOS RELACIONADOS CON LA OBRA PUBLICA EN MATERIA LEGAL, TECNICA Y ADMINISTRATIVA A LA SUBDIRECCION DE CONSTRUCCION Y SUPERVISION , CON EL FIN DE DAR CUMPLIMIENTO AL PROGRAMA DE OBRAS DE LA RED ASA DEL AÑO 2012</v>
          </cell>
        </row>
        <row r="900">
          <cell r="A900" t="str">
            <v>62905F5</v>
          </cell>
          <cell r="B900" t="str">
            <v>PRESTACION DE SERVICIOS RELACIONADOS CON LA OBRA PUBLICA EN MATERIA LEGAL, TECNICA Y ADMINISTRATIVA A LA SUBDIRECCION DE PROYECTOS, CONSTRUCCION Y CONSERVACION, CON EL FIN DE DAR CUMPLIMIENTO AL PROGRAMA DE OBRAS DE LA RED ASA DEL AÑO 2011</v>
          </cell>
        </row>
        <row r="901">
          <cell r="A901" t="str">
            <v>62905F6</v>
          </cell>
          <cell r="B901" t="str">
            <v>PRESTACION DE SERVICIOS RELACIONADOS CON LA OBRA PUBLICA PARA APOYO TECNICO EN LA REVISION DE LAS PROPOSICIONES EN LOS PROCEDIMIENTOS DE LICITACIONES PUBLICAS O INVITACION A CUANDO MENOS TRES PERSONAS</v>
          </cell>
        </row>
        <row r="902">
          <cell r="A902" t="str">
            <v>62905F7</v>
          </cell>
          <cell r="B902" t="str">
            <v>PRESTACION DE SERVICIOS RELACIONADOS CON LA OBRA PUBLICA PARA DAR APOYO TECNICO NORMATIVA A LA GERENCIA DE CONCURSOS Y CONTRATOS  DE LAS OBRAS Y SERVICIOS QUE LLEVE A CABO LA SUBDIRECCION DE PROYECTOS, CONSERVACION DE A.S.A</v>
          </cell>
        </row>
        <row r="903">
          <cell r="A903" t="str">
            <v>62905F8</v>
          </cell>
          <cell r="B903" t="str">
            <v>PRESTACION DE SERVICIOS RELACIONADOS CON LA OBRA PUBLICA PARA DAR APOYO TECNICO NORMATIVO A LA GERENCIA DE LICITACIONES, DE LAS OBRAS Y SERVICIOS QUE LLEVE ACABO LA SUBDIRECCION DE ADMINISTRACION DE ASA, PARA EL EJERCICIO 2012</v>
          </cell>
        </row>
        <row r="904">
          <cell r="A904" t="str">
            <v>62905F9</v>
          </cell>
          <cell r="B904" t="str">
            <v>PROYECTO DE CONFORMACION DE RESA Y FRANJA DE PISTA</v>
          </cell>
        </row>
        <row r="905">
          <cell r="A905" t="str">
            <v>62905G1</v>
          </cell>
          <cell r="B905" t="str">
            <v>PROYECTO DE LA PLATAFORMA DE AVIACION GENERAL</v>
          </cell>
        </row>
        <row r="906">
          <cell r="A906" t="str">
            <v>62905G2</v>
          </cell>
          <cell r="B906" t="str">
            <v>PROYECTO DE RECTIFICACION Y DESAZOLVE DE CANALES</v>
          </cell>
        </row>
        <row r="907">
          <cell r="A907" t="str">
            <v>62905G3</v>
          </cell>
          <cell r="B907" t="str">
            <v>PROYECTO DE REHABILITACION DE EDIFICIO DE AVIACION GENERAL Y COMEDOR DE EMPLEADOS</v>
          </cell>
        </row>
        <row r="908">
          <cell r="A908" t="str">
            <v>62905G4</v>
          </cell>
          <cell r="B908" t="str">
            <v>PROYECTO DE REHABILITACION DE SUBESTACION, TABLEROS DE EDIFICIO DE PASAJEROS Y AIRE ACONDICIONADO</v>
          </cell>
        </row>
        <row r="909">
          <cell r="A909" t="str">
            <v>62905G5</v>
          </cell>
          <cell r="B909" t="str">
            <v>PROYECTO DE REHABILITACION Y MODERNIZACION DE LA GASOLINERA 3451 DE ASA, DIRECCION TECNICA</v>
          </cell>
        </row>
        <row r="910">
          <cell r="A910" t="str">
            <v>62905G6</v>
          </cell>
          <cell r="B910" t="str">
            <v>PROYECTO EJECUTIVO PARA LA NUEVA PLANTA DE COMBUSTIBLES</v>
          </cell>
        </row>
        <row r="911">
          <cell r="A911" t="str">
            <v>62905G7</v>
          </cell>
          <cell r="B911" t="str">
            <v>PROYECTO GEOMETRICO Y DISEÑO DE PAVIMENTOS EN VIALIDADES</v>
          </cell>
        </row>
        <row r="912">
          <cell r="A912" t="str">
            <v>62905G8</v>
          </cell>
          <cell r="B912" t="str">
            <v>PROYECTO PARA LA ADECUACION DEL EDIFICIO ANEXO</v>
          </cell>
        </row>
        <row r="913">
          <cell r="A913" t="str">
            <v>62905G9</v>
          </cell>
          <cell r="B913" t="str">
            <v>PROYECTO PARA LA IMPLEMENTACION DEL EDIFICIO ANEXO Y CAJA UNICA</v>
          </cell>
        </row>
        <row r="914">
          <cell r="A914" t="str">
            <v>62905H1</v>
          </cell>
          <cell r="B914" t="str">
            <v>PROYECTO PARA LA REHABILITACION DE CALLES DE ACCESO A ZONA DE HANGARES</v>
          </cell>
        </row>
        <row r="915">
          <cell r="A915" t="str">
            <v>62905H2</v>
          </cell>
          <cell r="B915" t="str">
            <v>PROYECTO PARA LA REHABILITACION DE LA PLATAFORMA DE AVIACION COMERCIAL</v>
          </cell>
        </row>
        <row r="916">
          <cell r="A916" t="str">
            <v>62905H3</v>
          </cell>
          <cell r="B916" t="str">
            <v>PROYECTO PARA LA SUSTITUCION DE EQUIPOS EN LA SUBESTACION GENERAL Y DE AYUDAS VISUALES</v>
          </cell>
        </row>
        <row r="917">
          <cell r="A917" t="str">
            <v>62905H4</v>
          </cell>
          <cell r="B917" t="str">
            <v>PROYECTO PARA REHABILITACION DE PLATAFORMAS DE AVIACION COMERCIAL, GENERAL Y PLATAFORMAS PARA HELICOPTEROS</v>
          </cell>
        </row>
        <row r="918">
          <cell r="A918" t="str">
            <v>62905H5</v>
          </cell>
          <cell r="B918" t="str">
            <v>PROYECTO PARA REUBICACION Y REMPLAZO DE LETREROS EN PISTAS Y RODAJES</v>
          </cell>
        </row>
        <row r="919">
          <cell r="A919" t="str">
            <v>62905H6</v>
          </cell>
          <cell r="B919" t="str">
            <v>REVISION Y APROBACION DE PLANOS Y MEMORIAS DE CALCULO QUE CONFORMAN LOS PROYECTOS DE INSTALACIONES ELECTRICAS DEL "CENTRO DE INSTRUCCION DE ASA (CIASA) Y DEL AEROPUERTO A ESCALA Y OBRAS COMPLEMENTARIAS</v>
          </cell>
        </row>
        <row r="920">
          <cell r="A920" t="str">
            <v>62905H7</v>
          </cell>
          <cell r="B920" t="str">
            <v>SEMBRADO DE LA TORRE DE CONTROL Y EDIFICIO ANEXO</v>
          </cell>
        </row>
        <row r="921">
          <cell r="A921" t="str">
            <v>62905H8</v>
          </cell>
          <cell r="B921" t="str">
            <v>PROYECTO DE SEMBRADO DE TORRE DE CONTROL Y OBRAS COMPLEMENTARIAS</v>
          </cell>
        </row>
        <row r="922">
          <cell r="A922" t="str">
            <v>62905H9</v>
          </cell>
          <cell r="B922" t="str">
            <v>PROYECTO EJECUTIVO PARA OFICINAS OPERATIVAS</v>
          </cell>
        </row>
        <row r="923">
          <cell r="A923" t="str">
            <v>62905I1</v>
          </cell>
          <cell r="B923" t="str">
            <v>PROYECTO PARA LA REHABILITACION DE LA PISTA (17-35), MARGENES LATERALES Y DE UMBRALES ASI COMO DE PLATAFORMAS DE VIRAJE, CONFORMACION DE FRANJAS DE SEGURIDAD DE PISTA, ETC. EN PUEBLA, PUE.</v>
          </cell>
        </row>
        <row r="924">
          <cell r="A924" t="str">
            <v>62905I2</v>
          </cell>
          <cell r="B924" t="str">
            <v>PROY. P/ LA REHAB.N DE LA PLATAFORMA DE MANIOBRAS DEL SEI, PLATAFORMA DEL COBERTIZO P/ESTACIONAMIENTO VEHICULOS DE ATAQUE, ASI COMO LA CONST. TRAMO NUEVO DE VIALIDAD DE SERV. PARA SALIDA EXPEDITA DE LOS EQ. DEL SEI A PISTA  EN PUEBLA, PUE.</v>
          </cell>
        </row>
        <row r="925">
          <cell r="A925" t="str">
            <v>62905I3</v>
          </cell>
          <cell r="B925" t="str">
            <v>REHABILITACION DE LOS PAVIMENTOS DE LAS VIALIDADES INMEDIATAS AL EDIFICIO TERMINAL, DEL ESTACIONAMIENTO PUBLICO, ESTACIONAMIENTO DE AVIACION GENERAL Y EMPLEADOS, ASI COMO ALGUNAS SECCIONES DEL CAMINO PERIMETRAL  EN PUEBLA, PUE.</v>
          </cell>
        </row>
        <row r="926">
          <cell r="A926" t="str">
            <v>62905I4</v>
          </cell>
          <cell r="B926" t="str">
            <v>PROYECTO PARA LA REHABILITACION E IMPLEMENTACION DEL AULA PARA CAPACITACION DEL SEI  EN PUEBLA, PUE.</v>
          </cell>
        </row>
        <row r="927">
          <cell r="A927" t="str">
            <v>62905I5</v>
          </cell>
          <cell r="B927" t="str">
            <v>PROYECTO ARQUITECTONICO PARA OFICINAS DE LA ESTACION DE COMBUSTIBLES</v>
          </cell>
        </row>
        <row r="928">
          <cell r="A928" t="str">
            <v>62905I6</v>
          </cell>
          <cell r="B928" t="str">
            <v>PROYECTO PARA LA REHABILITACION DEL RODAJE DE ACCESO A ZONA DE HANGARES</v>
          </cell>
        </row>
        <row r="929">
          <cell r="A929" t="str">
            <v>62905I7</v>
          </cell>
          <cell r="B929" t="str">
            <v>PROYECTO PARA LA IMPLEMENTACION Y CONFORMACION DE RESA DE CABECERA 09</v>
          </cell>
        </row>
        <row r="930">
          <cell r="A930" t="str">
            <v>62905I8</v>
          </cell>
          <cell r="B930" t="str">
            <v>TOMAS AÉREAS Y ANUARIO DE LOS TRABAJOS EJECUTADOS EN LAS ÁREAS AERONÁUTICAS</v>
          </cell>
        </row>
        <row r="931">
          <cell r="A931" t="str">
            <v>62905I9</v>
          </cell>
          <cell r="B931" t="str">
            <v>PROYECTO EJECUTIVO DE SUSTITUCION DE TRAMO DE CERCADO PERIMETRAL EN CABECERA 34</v>
          </cell>
        </row>
        <row r="932">
          <cell r="A932" t="str">
            <v>62905J1</v>
          </cell>
          <cell r="B932" t="str">
            <v>PROYECTO PARA LA IMPLEMENTACION DE REJILLAS CONTRA ASOLEAMIENTO EN FACHADAS DE EDIFICIO DE PASAJES</v>
          </cell>
        </row>
        <row r="933">
          <cell r="A933" t="str">
            <v>62905J2</v>
          </cell>
          <cell r="B933" t="str">
            <v>PROYECTO EJECUTIVO PARA EL SUMINISTRO, INSTALACION Y PUESTA EN MARCHA DE BRAZOS DE CARGA Y/O DESCARGA, SISTEMA DE FILTRADO, SISTEMAS DE SEGURIDAD Y SISTEMAS DE CONTROL DE COMBUSTIBLE DE AVIACION</v>
          </cell>
        </row>
        <row r="934">
          <cell r="A934" t="str">
            <v>62905J3</v>
          </cell>
          <cell r="B934" t="str">
            <v>PROYECTO EJECUTIVO PARA LA REHABILITACIÓN DE LA PISTA 16-34, RODAJES ALFA Y BRAVO, ASÍ COMO PLATAFORMA DE OPERACIÓN, EN SOTO LA MARINA CD. VICTORIA</v>
          </cell>
        </row>
        <row r="935">
          <cell r="A935" t="str">
            <v>62905J4</v>
          </cell>
          <cell r="B935" t="str">
            <v>PROYECTO EJECUTIVO PARA EL LABORATORIO DE COMBUSTIBLES DE AVIACIÓN</v>
          </cell>
        </row>
        <row r="936">
          <cell r="A936" t="str">
            <v>62905J5</v>
          </cell>
          <cell r="B936" t="str">
            <v>PROYECTO DE REHABILITACIÓN DEL SEI</v>
          </cell>
        </row>
        <row r="937">
          <cell r="A937" t="str">
            <v>62905J6</v>
          </cell>
          <cell r="B937" t="str">
            <v>PROYECTO DE REUBICACIÓN DE ALMACÉN DE RESIDUOS PELIGROSOS</v>
          </cell>
        </row>
        <row r="938">
          <cell r="A938" t="str">
            <v>62905J7</v>
          </cell>
          <cell r="B938" t="str">
            <v>DIRECCIÓN EJECUTIVA DE OBRA DEL  PROYECTO DE REHABILITACIÓN DE LA INSTALACIÓN ELÉCTRICA DE LOS EDIFICIOS  "A", "B" Y "E"  DE LAS OFICINAS GENERALES DE  ASA</v>
          </cell>
        </row>
        <row r="939">
          <cell r="A939" t="str">
            <v>62905J8</v>
          </cell>
          <cell r="B939" t="str">
            <v>PRESTACIÓN DE SERVICIOS RELACIONADOS CON LA O. P. PARA DAR  APOYO TÉC. Y ADMVO. A LA GCIA. DE MANTENIMIENTO EN MATERIA DE INGENIERÍA DE COSTOS</v>
          </cell>
        </row>
        <row r="940">
          <cell r="A940" t="str">
            <v>62905J9</v>
          </cell>
          <cell r="B940" t="str">
            <v>PROYECTO EJVO. PARA LA IMPLEMENTACIÓN DE ESCALERAS DE EMERGENCIA EN LOS EDIF. "A" Y "B" DE LAS OF. GENERALES DE AEROPUERTOS Y SERVICIOS AUXILIARES</v>
          </cell>
        </row>
        <row r="941">
          <cell r="A941" t="str">
            <v>62905K1</v>
          </cell>
          <cell r="B941" t="str">
            <v>DICTAMEN ESTRUCTURAL DE OFICINAS GENERALES DE AEROPUERTOS Y SERVICIOS AUXILIARES</v>
          </cell>
        </row>
        <row r="942">
          <cell r="A942" t="str">
            <v>62905K2</v>
          </cell>
          <cell r="B942" t="str">
            <v>PROYECTO DE ACONDICIONAMIENTO DEL EDIFICIO ANEXO A LA EX TIENDA EN OFICINAS GENERALES DE AEROPUERTOS Y SERVICIOS AUXILIARES</v>
          </cell>
        </row>
        <row r="943">
          <cell r="A943" t="str">
            <v>62905K3</v>
          </cell>
          <cell r="B943" t="str">
            <v>PROYECTO PARA LA REHABILITACIÓN DE PISTA</v>
          </cell>
        </row>
        <row r="944">
          <cell r="A944" t="str">
            <v>62905K4</v>
          </cell>
          <cell r="B944" t="str">
            <v>PROYECTO DE REHABILITACIÓN DE ACCESO AL AEROPUERTO, HACIA PLANTA DE COMBUSTIBLES Y ESTACIONAMIENTO</v>
          </cell>
        </row>
        <row r="945">
          <cell r="A945" t="str">
            <v>62905K5</v>
          </cell>
          <cell r="B945" t="str">
            <v>PROYECTO EJECUTIVO PARA LA REHABILITACIÓN DE LA PISTA, RODAJES Y PLATAFORMAS</v>
          </cell>
        </row>
        <row r="946">
          <cell r="A946" t="str">
            <v>62905K6</v>
          </cell>
          <cell r="B946" t="str">
            <v>PROYECTO EJECUTIVO PARA VIALIDAD DE ACCESO HACIA LA ZONA HANGARES</v>
          </cell>
        </row>
        <row r="947">
          <cell r="A947" t="str">
            <v>62905K7</v>
          </cell>
          <cell r="B947" t="str">
            <v>ORGANIZACIÓN DE ARCHIVO EN OFICINAS GENERALES</v>
          </cell>
        </row>
        <row r="948">
          <cell r="A948" t="str">
            <v>62905K8</v>
          </cell>
          <cell r="B948" t="str">
            <v>LEVANTAMIENTO Y EVALUACIÓN DE LAS CONDICIONES FÍSICAS Y OPERATIVAS DEL DRENAJE INDUSTRIAL</v>
          </cell>
        </row>
        <row r="949">
          <cell r="A949" t="str">
            <v>62905K9</v>
          </cell>
          <cell r="B949" t="str">
            <v>ACTUALIZACIÓN DE CATÁLOGO DE CONCEPTOS Y PRECIOS UNITARIOS DEL PROYECTO DE AMPLIACIÓN DE EDIFICIO DE PASAJEROS</v>
          </cell>
        </row>
        <row r="950">
          <cell r="A950" t="str">
            <v>62905L1</v>
          </cell>
          <cell r="B950" t="str">
            <v>PROYECTO DE PAISAJISMO EN VIALIDAD DE ACCESO AL AEROPUERTO</v>
          </cell>
        </row>
        <row r="951">
          <cell r="A951" t="str">
            <v>62905L2</v>
          </cell>
          <cell r="B951" t="str">
            <v>PROYECTO EJECUTIVO DE REUBICACIÓN Y VIALIDAD DEL SEI A PISTA</v>
          </cell>
        </row>
        <row r="952">
          <cell r="A952" t="str">
            <v>62905L3</v>
          </cell>
          <cell r="B952" t="str">
            <v>PROYECTO DE VIALIDAD DE SERVICIO DEL ÁREA DE COMBUSTIBLES A LAS PLATAFORMAS DE CARGA, COMERCIAL Y GENERAL</v>
          </cell>
        </row>
        <row r="953">
          <cell r="A953" t="str">
            <v>62905L4</v>
          </cell>
          <cell r="B953" t="str">
            <v>PROYECTO PARA EL SEMBRADO DEL EDIFICIO BODEGA, TALLER Y COBERTIZO</v>
          </cell>
        </row>
        <row r="954">
          <cell r="A954" t="str">
            <v>62905L5</v>
          </cell>
          <cell r="B954" t="str">
            <v>PROYECTO DE LA REHABILITACIÓN DE PLATAFORMAS DE AVIACIÓN COMERCIAL Y GENERAL INCLUYENDO SEÑALAMIENTO Y OBRAS COMPLEMENTARIAS</v>
          </cell>
        </row>
        <row r="955">
          <cell r="A955" t="str">
            <v>62905L6</v>
          </cell>
          <cell r="B955" t="str">
            <v>PROYECTO DE MODERNIZACIÓN DEL SISTEMA CONTRA INCENDIO</v>
          </cell>
        </row>
        <row r="956">
          <cell r="A956" t="str">
            <v>62905L7</v>
          </cell>
          <cell r="B956" t="str">
            <v>PROYECTO DE MODERNIZACIÓN DEL SISTEMA ELÉCTRICO</v>
          </cell>
        </row>
        <row r="957">
          <cell r="A957" t="str">
            <v>62905L8</v>
          </cell>
          <cell r="B957" t="str">
            <v>PROYECTO PARA EL DISEÑO DEL SISTEMA DE FILTRADO EN LA RECEPCIÓN Y SUMINISTRO EN LAS ESTACIONES DE COMBUSTIBLES</v>
          </cell>
        </row>
        <row r="958">
          <cell r="A958" t="str">
            <v>62905L9</v>
          </cell>
          <cell r="B958" t="str">
            <v>PROYECTO PARA EL DISEÑO DEL SISTEMA DE PROTECCIÓN CONTRA CAÍDAS EN LAS ESTACIONES DE COMBUSTIBLES</v>
          </cell>
        </row>
        <row r="959">
          <cell r="A959" t="str">
            <v>62905M1</v>
          </cell>
          <cell r="B959" t="str">
            <v>PROYECTO PARA REHABILITACIÓN DE OFICINAS ADMINISTRATIVAS</v>
          </cell>
        </row>
        <row r="960">
          <cell r="A960" t="str">
            <v>62905M2</v>
          </cell>
          <cell r="B960" t="str">
            <v>PROYECTO REHABILITACIÓN DE VIALIDADES-PAVIMENTOS</v>
          </cell>
        </row>
        <row r="961">
          <cell r="A961" t="str">
            <v>62905M3</v>
          </cell>
          <cell r="B961" t="str">
            <v>PROYECTO EJECUTIVO DE LA REHABILITACIÓN DEL EDIFICIO DE AVIACIÓN GENERAL</v>
          </cell>
        </row>
        <row r="962">
          <cell r="A962" t="str">
            <v>62905M4</v>
          </cell>
          <cell r="B962" t="str">
            <v>PRESTACIÓN DE SERVICIOS RELACIONADOS CON LA OBRA PÚBLICA EN MATERIA LEGAL, TÉCNICA Y ADMINISTRATIVA A LA SUBDIRECCIÓN DE CONSTRUCCIÓN Y SUPERVISIÓN DANDO APOYO A LAS RESIDENCIAS DE OBRAS PARA LLEVAR EL CONTROL Y SEGUIMIENTO DE LA EJECUCIÓN</v>
          </cell>
        </row>
        <row r="963">
          <cell r="A963" t="str">
            <v>62905M5</v>
          </cell>
          <cell r="B963" t="str">
            <v>PRESTACIÓN DE SERVICIOS RELACIONADOS CON LA OBRA PÚBLICA PARA DAR APOYO TÉCNICO NORMATIVO A LA GERENCIA DE LICITACIONES, EN LA REVISIÓN, ANÁLISIS Y EVALUACIÓN DE PROPOSICIONES DE LOS PROCEDIMIENTOS DE CONTRATACIÓN A TRAVÉS DE LICITACIONES P</v>
          </cell>
        </row>
        <row r="964">
          <cell r="A964" t="str">
            <v>62905M6</v>
          </cell>
          <cell r="B964" t="str">
            <v>PROYECTO: ACOMETIDA ELÉCTRICA EN BAJA TENSIÓN PARA EL ALUMBRADO EN ZONA DE HANGARES, CON UN CENTRO DE DISTRIBUCIÓN</v>
          </cell>
        </row>
        <row r="965">
          <cell r="A965" t="str">
            <v>62905M7</v>
          </cell>
          <cell r="B965" t="str">
            <v>PROYECTO: ACOMETIDA ELÉCTRICA DE 34,000 KVA, PARA EL SUMINISTRO DE ENERGÍA</v>
          </cell>
        </row>
        <row r="966">
          <cell r="A966" t="str">
            <v>62905M8</v>
          </cell>
          <cell r="B966" t="str">
            <v>ANÁLISIS COSTO BENEFICIO PARA LA AMPLIACIÓN DE LA PISTA Y DEL EDIFICIO DE PASAJEROS</v>
          </cell>
        </row>
        <row r="967">
          <cell r="A967" t="str">
            <v>62905M9</v>
          </cell>
          <cell r="B967" t="str">
            <v>ESTUDIO TÉCNICO JUSTIFICATIVO</v>
          </cell>
        </row>
        <row r="968">
          <cell r="A968" t="str">
            <v>62905N1</v>
          </cell>
          <cell r="B968" t="str">
            <v>MANIFESTACIÓN DE IMPACTO AMBIENTAL</v>
          </cell>
        </row>
        <row r="969">
          <cell r="A969" t="str">
            <v>62905N2</v>
          </cell>
          <cell r="B969" t="str">
            <v>PROYECTO EJECUTIVO DE AMPLIACIÓN DE PISTA</v>
          </cell>
        </row>
        <row r="970">
          <cell r="A970" t="str">
            <v>62905N3</v>
          </cell>
          <cell r="B970" t="str">
            <v>PROYECTO EJECUTIVO DE CASA DE MÁQUINAS</v>
          </cell>
        </row>
        <row r="971">
          <cell r="A971" t="str">
            <v>62905N4</v>
          </cell>
          <cell r="B971" t="str">
            <v>PROYECTO EJECUTIVO DE LA AMPLIACIÓN DE ESTACIONAMIENTO DE AVIACIÓN COMERCIAL</v>
          </cell>
        </row>
        <row r="972">
          <cell r="A972" t="str">
            <v>62905N5</v>
          </cell>
          <cell r="B972" t="str">
            <v>PROYECTO EJECUTIVO DE LA AMPLIACIÓN DEL EDIFICIO DE PASAJEROS</v>
          </cell>
        </row>
        <row r="973">
          <cell r="A973" t="str">
            <v>62905N6</v>
          </cell>
          <cell r="B973" t="str">
            <v>PROYECTO EJECUTIVO DE TORRE DE CONTROL Y EDIFICIO ANEXO</v>
          </cell>
        </row>
        <row r="974">
          <cell r="A974" t="str">
            <v>62905N7</v>
          </cell>
          <cell r="B974" t="str">
            <v>PROYECTO EJECUTIVO DE LA REHABILITACIÓN DEL EDIFICIO DE PASAJEROS</v>
          </cell>
        </row>
        <row r="975">
          <cell r="A975" t="str">
            <v>62905N8</v>
          </cell>
          <cell r="B975" t="str">
            <v>PROYECTO EJECUTIVO DEL NUEVO EDIFICIO DEL SEI</v>
          </cell>
        </row>
        <row r="976">
          <cell r="A976" t="str">
            <v>62905N9</v>
          </cell>
          <cell r="B976" t="str">
            <v>PROYECTO EJECUTIVO DEL SEMBRADO DE ALMACÉN DE RESIDUOS</v>
          </cell>
        </row>
        <row r="977">
          <cell r="A977" t="str">
            <v>62905O1</v>
          </cell>
          <cell r="B977" t="str">
            <v>PROYECTO EJECUTIVO EN ÁREA OPERACIONAL LADO AIRE</v>
          </cell>
        </row>
        <row r="978">
          <cell r="A978" t="str">
            <v>62905O2</v>
          </cell>
          <cell r="B978" t="str">
            <v>PROYECTO EJECUTIVO DE LA TERMINAL DE CARGA</v>
          </cell>
        </row>
        <row r="979">
          <cell r="A979" t="str">
            <v>62905O3</v>
          </cell>
          <cell r="B979" t="str">
            <v>PROYECTO DE REHABILITACIÓN DE PISTA, CALLE DE RODAJE Y PLATAFORMA</v>
          </cell>
        </row>
        <row r="980">
          <cell r="A980" t="str">
            <v>62905O4</v>
          </cell>
          <cell r="B980" t="str">
            <v>PROYECTO EJECUTIVO DE HABILITACIÓN DEL EDIFICIO DE OFICINAS</v>
          </cell>
        </row>
        <row r="981">
          <cell r="A981" t="str">
            <v>62905O5</v>
          </cell>
          <cell r="B981" t="str">
            <v>PROYECTO EJECUTIVO DE LA ADECUACIÓN DEL EDIFICIO DEL SEI</v>
          </cell>
        </row>
        <row r="982">
          <cell r="A982" t="str">
            <v>62905O6</v>
          </cell>
          <cell r="B982" t="str">
            <v>PROYECTO EJECUTIVO DE LA CALLE DE SERVICIO SEI A PLATAFORMA Y PISTA</v>
          </cell>
        </row>
        <row r="983">
          <cell r="A983" t="str">
            <v>62905O7</v>
          </cell>
          <cell r="B983" t="str">
            <v>PROYECTO EJECUTIVO DE POSTES DE ALUMBRADO EN ESTACIONAMIENTO</v>
          </cell>
        </row>
        <row r="984">
          <cell r="A984" t="str">
            <v>62905O8</v>
          </cell>
          <cell r="B984" t="str">
            <v>PROYECTO EJECUTIVO DE REHABILITACIÓN DEL ESTACIONAMIENTO Y ACCESO VIAL</v>
          </cell>
        </row>
        <row r="985">
          <cell r="A985" t="str">
            <v>62905O9</v>
          </cell>
          <cell r="B985" t="str">
            <v>PROYECTO EJECUTIVO DEL POZO PROFUNDO Y AMPLIACIÓN DE CISTERNA</v>
          </cell>
        </row>
        <row r="986">
          <cell r="A986" t="str">
            <v>62905P1</v>
          </cell>
          <cell r="B986" t="str">
            <v>PROYECTO EJECUTIVO PARA EL SEMBRADO DE ALMACÉN DE RESIDUOS PELIGROSOS</v>
          </cell>
        </row>
        <row r="987">
          <cell r="A987" t="str">
            <v>62905P2</v>
          </cell>
          <cell r="B987" t="str">
            <v>PROYECTO EJECUTIVO PARA SUSTITUCIÓN DE CERCADO</v>
          </cell>
        </row>
        <row r="988">
          <cell r="A988" t="str">
            <v>62905P3</v>
          </cell>
          <cell r="B988" t="str">
            <v>PROYECTO PARA CUBIERTA EXTERIOR DE EDIFICIO TERMINAL</v>
          </cell>
        </row>
        <row r="989">
          <cell r="A989" t="str">
            <v>62905P4</v>
          </cell>
          <cell r="B989" t="str">
            <v>PROYECTO PARA LA CONSTRUCCIÓN DE PUENTE EN CAMINO PERIMETRAL</v>
          </cell>
        </row>
        <row r="990">
          <cell r="A990" t="str">
            <v>62905P5</v>
          </cell>
          <cell r="B990" t="str">
            <v>PROYECTO PARA REHABILITACIÓN, MANTENIMIENTO Y REUBICACIÓN DEL SISTEMA DE ALMACENAMIENTO DE LA ESTACIÓN DE COMBUSTIBLES</v>
          </cell>
        </row>
        <row r="991">
          <cell r="A991" t="str">
            <v>62905P6</v>
          </cell>
          <cell r="B991" t="str">
            <v>PROYECTO EJECUTIVO DE LAS OFICINAS OPERATIVAS DE COMBUSTIBLES</v>
          </cell>
        </row>
        <row r="992">
          <cell r="A992" t="str">
            <v>62905P7</v>
          </cell>
          <cell r="B992" t="str">
            <v>PROYECTO EJECUTIVO DEL TALLER DE MANTENIMIENTO, OFICINA Y CUARTO DE PRUEBA PARA DESCARGA EN LA ESTACION DE COMBUSTIBLES</v>
          </cell>
        </row>
        <row r="993">
          <cell r="A993" t="str">
            <v>62905P8</v>
          </cell>
          <cell r="B993" t="str">
            <v>ANÁLISIS COSTO / BENEFICIO</v>
          </cell>
        </row>
        <row r="994">
          <cell r="A994" t="str">
            <v>62905P9</v>
          </cell>
          <cell r="B994" t="str">
            <v>DICTAMEN DE IMPACTO</v>
          </cell>
        </row>
        <row r="995">
          <cell r="A995" t="str">
            <v>62905Q1</v>
          </cell>
          <cell r="B995" t="str">
            <v>PLAN DE NEGOCIOS</v>
          </cell>
        </row>
        <row r="996">
          <cell r="A996" t="str">
            <v>62905Q2</v>
          </cell>
          <cell r="B996" t="str">
            <v>ANÁLISIS DE FACTIBILIDAD TÉCNICA Y COSTO BENEFICIO</v>
          </cell>
        </row>
        <row r="997">
          <cell r="A997" t="str">
            <v>62905Q3</v>
          </cell>
          <cell r="B997" t="str">
            <v>ESTUDIO ESPACIO AÉREO</v>
          </cell>
        </row>
        <row r="998">
          <cell r="A998" t="str">
            <v>62905Q4</v>
          </cell>
          <cell r="B998" t="str">
            <v>ESTUDIO HIDROLÓGICO</v>
          </cell>
        </row>
        <row r="999">
          <cell r="A999" t="str">
            <v>62905Q5</v>
          </cell>
          <cell r="B999" t="str">
            <v>ESTUDIO TÉCNICO/TOPOGRÁFICO</v>
          </cell>
        </row>
        <row r="1000">
          <cell r="A1000" t="str">
            <v>62905Q6</v>
          </cell>
          <cell r="B1000" t="str">
            <v>EVALUACIÓN DE PAVIMENTOS</v>
          </cell>
        </row>
        <row r="1001">
          <cell r="A1001" t="str">
            <v>62905Q7</v>
          </cell>
          <cell r="B1001" t="str">
            <v>FACTIBILIDAD FINANCIERA Y COSTO BENEFICIO</v>
          </cell>
        </row>
        <row r="1002">
          <cell r="A1002" t="str">
            <v>62905Q8</v>
          </cell>
          <cell r="B1002" t="str">
            <v>SUPERFICIES LIMITADORAS DE OBSTÁCULOS</v>
          </cell>
        </row>
        <row r="1003">
          <cell r="A1003" t="str">
            <v>62905Q9</v>
          </cell>
          <cell r="B1003" t="str">
            <v>DESARROLLO DE CUANTIFICACIÓN DE VOLÚMENES Y MATRICES DE PRECIOS UNITARIOS PARA LA REHABILITACIÓN Y REPARACIÓN DE TANQUES DE ALMACENAMIENTO DE COMBUSTIBLE</v>
          </cell>
        </row>
        <row r="1004">
          <cell r="A1004" t="str">
            <v>62905R1</v>
          </cell>
          <cell r="B1004" t="str">
            <v>ESTUDIO DE FACTIBILIDAD TÉCNICA Y ECONÓMICA PARA LA NUEVA ESTACIÓN DE COMBUSTIBLES</v>
          </cell>
        </row>
        <row r="1005">
          <cell r="A1005" t="str">
            <v>62905R2</v>
          </cell>
          <cell r="B1005" t="str">
            <v>PROYECTO DE ILUMINACIÓN CON PROYECTORES EN PLATAFORMA DE AVIACIÓN GENERAL Y COMERCIAL</v>
          </cell>
        </row>
        <row r="1006">
          <cell r="A1006" t="str">
            <v>62905R3</v>
          </cell>
          <cell r="B1006" t="str">
            <v>PROYECTO DE REHABILITACIÓN DE NÚCLEOS SANITARIOS EN LA SALA DE ÚLTIMA ESPERA</v>
          </cell>
        </row>
        <row r="1007">
          <cell r="A1007" t="str">
            <v>62905R4</v>
          </cell>
          <cell r="B1007" t="str">
            <v>PROYECTO EJECUTIVO DE ADECUACIÓN DEL EDIFICIO TERMINAL</v>
          </cell>
        </row>
        <row r="1008">
          <cell r="A1008" t="str">
            <v>62905R5</v>
          </cell>
          <cell r="B1008" t="str">
            <v>PROYECTO DE SEMBRADO DE CONSTRUCCIÓN DEL COMEDOR</v>
          </cell>
        </row>
        <row r="1009">
          <cell r="A1009" t="str">
            <v>62905R6</v>
          </cell>
          <cell r="B1009" t="str">
            <v>PROYECTO DE SUMINISTRO DE AGUA A ZONA DE HANGARES</v>
          </cell>
        </row>
        <row r="1010">
          <cell r="A1010" t="str">
            <v>62905R7</v>
          </cell>
          <cell r="B1010" t="str">
            <v>PROYECTO DE SUSTITUCIÓN DE ACOMETIDA PRINCIPAL Y ALIMENTADORES DE DISTRIBUCIÓN</v>
          </cell>
        </row>
        <row r="1011">
          <cell r="A1011" t="str">
            <v>62905R8</v>
          </cell>
          <cell r="B1011" t="str">
            <v>PROYECTO DE VIALIDAD DE ACCESO Y ESTACIONAMIENTO PARA LA NUEVA ZONA DE AVIACIÓN GENERAL Y OBRAS COMPLEMENTARIAS</v>
          </cell>
        </row>
        <row r="1012">
          <cell r="A1012" t="str">
            <v>62905R9</v>
          </cell>
          <cell r="B1012" t="str">
            <v>PROYECTO EJECUTIVO PARA LA AMPLIACIÓN DE LA PLATAFORMA DE AVIACIÓN GENERAL</v>
          </cell>
        </row>
        <row r="1013">
          <cell r="A1013" t="str">
            <v>62905S1</v>
          </cell>
          <cell r="B1013" t="str">
            <v>PROYECTO EJECUTIVO PARA LA REHABILITACIÓN DE PAVIMENTO DE USO AERONÁUTICO, PISTA Y RODAJE</v>
          </cell>
        </row>
        <row r="1014">
          <cell r="A1014" t="str">
            <v>62905S2</v>
          </cell>
          <cell r="B1014" t="str">
            <v>PROYECTO PARA COLOCAR DIQUES EN CANAL A CIELO ABIERTO</v>
          </cell>
        </row>
        <row r="1015">
          <cell r="A1015" t="str">
            <v>62905S3</v>
          </cell>
          <cell r="B1015" t="str">
            <v>PROYECTO PARA ENTUBAR CANAL EN FRANJA DE CALLE DE RODAJE A</v>
          </cell>
        </row>
        <row r="1016">
          <cell r="A1016" t="str">
            <v>62905S4</v>
          </cell>
          <cell r="B1016" t="str">
            <v>PROYECTO PARA LA ACTUALIZACIÓN DE LOS EQUIPOS DEL SISTEMA ELÉCTRICO Y EQUIPO HIDRONEUMÁTICO</v>
          </cell>
        </row>
        <row r="1017">
          <cell r="A1017" t="str">
            <v>62905S5</v>
          </cell>
          <cell r="B1017" t="str">
            <v>PROYECTO PARA LA AMPLIACIÓN DEL TECHO DE LA BANDA DE EQUIPAJE</v>
          </cell>
        </row>
        <row r="1018">
          <cell r="A1018" t="str">
            <v>62905S6</v>
          </cell>
          <cell r="B1018" t="str">
            <v>PROYECTO PARA LA CONSTRUCCIÓN DE SALIDA RÁPIDA DEL SEI</v>
          </cell>
        </row>
        <row r="1019">
          <cell r="A1019" t="str">
            <v>62905S7</v>
          </cell>
          <cell r="B1019" t="str">
            <v>PROYECTO PARA LA REHABILITACIÓN DE MÁRGENES LATERALES DE PISTA Y RODAJE, CONFORMACIÓN DE RESA EN CABECERA 20 Y MODIFICACIÓN DE CANAL A CIELO ABIERTO</v>
          </cell>
        </row>
        <row r="1020">
          <cell r="A1020" t="str">
            <v>62905S8</v>
          </cell>
          <cell r="B1020" t="str">
            <v>PROYECTO PARA LA REHABILITACIÓN DE PISTA, RODAJES Y OBRAS COMPLEMENTARIAS</v>
          </cell>
        </row>
        <row r="1021">
          <cell r="A1021" t="str">
            <v>62905S9</v>
          </cell>
          <cell r="B1021" t="str">
            <v>PROYECTO PARA LA REHABILITACIÓN DEL EDIFICIO DE SALVAMENTO Y EXTINCIÓN DE INCENDIOS</v>
          </cell>
        </row>
        <row r="1022">
          <cell r="A1022" t="str">
            <v>62905T1</v>
          </cell>
          <cell r="B1022" t="str">
            <v>PROYECTO PARA LA SUSTITUCIÓN DE POSTES REFLECTORES EN EL ÁREA DE PLATAFORMA DE AVIACIÓN COMERCIAL</v>
          </cell>
        </row>
        <row r="1023">
          <cell r="A1023" t="str">
            <v>62905T2</v>
          </cell>
          <cell r="B1023" t="str">
            <v>PROYECTO PARA REUBICACIÓN DE CANAL A CIELO ABIERTO</v>
          </cell>
        </row>
        <row r="1024">
          <cell r="A1024" t="str">
            <v>62905T3</v>
          </cell>
          <cell r="B1024" t="str">
            <v>PROYECTO DE SEMBRADO DE LAS OFICINAS ADMINISTRATIVAS PROTOTIPO</v>
          </cell>
        </row>
        <row r="1025">
          <cell r="A1025" t="str">
            <v>62905T4</v>
          </cell>
          <cell r="B1025" t="str">
            <v>PROYECTO PARA LA REHABILITACIÓN DE INSTALACIONES ELÉCTRICAS</v>
          </cell>
        </row>
        <row r="1026">
          <cell r="A1026" t="str">
            <v>62905T5</v>
          </cell>
          <cell r="B1026" t="str">
            <v>PROYECTOS DE REHABILITACIÓN DE VESTIDORES, SANITARIOS Y ÁREA DE DESCANSO DE LOS TRABAJADORES</v>
          </cell>
        </row>
        <row r="1027">
          <cell r="A1027" t="str">
            <v>62905T6</v>
          </cell>
          <cell r="B1027" t="str">
            <v>PRESTACIÓN DE SERVICIOS RELACIONADOS CON LA OBRA PÚBLICA PARA DAR APOYO TÉCNICO NORMATIVO A LA GERENCIA DE LICITACIONES, DE LAS OBRAS Y SERVICIOS QUE LLEVARÁN A CABO</v>
          </cell>
        </row>
        <row r="1028">
          <cell r="A1028" t="str">
            <v>62905T7</v>
          </cell>
          <cell r="B1028" t="str">
            <v>PRESTACIÓN DE SERV.REL.CON LA OP EN MATERIA LEGAL, TÉCNICA Y ADMINISTRATIVA A LA SUBDIRECCIÓN DE CONST.Y SUPERV. DANDO APOYO A LAS RESIDENCIAS DE OBRAS, CON EL FIN DE DAR CUMPLIMIENTO AL PROGRAMA DE OBRAS DE LA RED ASA</v>
          </cell>
        </row>
        <row r="1029">
          <cell r="A1029" t="str">
            <v>62905T8</v>
          </cell>
          <cell r="B1029" t="str">
            <v>FACTIBILIDAD TÉCNICA Y FINANCIERA EN EL AEROPUERTO DE HIDALGO</v>
          </cell>
        </row>
        <row r="1030">
          <cell r="A1030" t="str">
            <v>62905T9</v>
          </cell>
          <cell r="B1030" t="str">
            <v>PROYECTO PARA LA CONFORMACIÓN DE FRANJAS DE SEGURIDAD DE PISTA Y REHABILITACIÓN DE RODAJE "B"</v>
          </cell>
        </row>
        <row r="1031">
          <cell r="A1031" t="str">
            <v>62905U1</v>
          </cell>
          <cell r="B1031" t="str">
            <v>PROYECTO PARA LA CONSTRUCCIÓN DE DRENAJE EN LA VIALIDAD DE ACCESO</v>
          </cell>
        </row>
        <row r="1032">
          <cell r="A1032" t="str">
            <v>62905U2</v>
          </cell>
          <cell r="B1032" t="str">
            <v>ESTUDIOS MEDIOAMBIENTALES DE LA OBRA: CONFORMACIÓN DE RESAS Y OBRAS COMPLEMENTARIAS</v>
          </cell>
        </row>
        <row r="1033">
          <cell r="A1033" t="str">
            <v>62905U3</v>
          </cell>
          <cell r="B1033" t="str">
            <v>PROYECTO PARA CONCLUIR LA CONSTRUCCIÓN DEL RECINTO FISCAL</v>
          </cell>
        </row>
        <row r="1034">
          <cell r="A1034" t="str">
            <v>62905U4</v>
          </cell>
          <cell r="B1034" t="str">
            <v>PROYECTO PARA CONSTRUCCIÓN DEL NUEVO RODAJE PARALELO, REHABILITACIÓN DEL RODAJE C Y PLATAFORMA DE CARGA</v>
          </cell>
        </row>
        <row r="1035">
          <cell r="A1035" t="str">
            <v>62905U5</v>
          </cell>
          <cell r="B1035" t="str">
            <v xml:space="preserve">ADEC. PROY. EJVO. ÁREAS OP. Y PROTEC. HIDRÁULICA, ADEC. DEL PROY. EJVO. DE VIALIDADES INTERNAS, ESTAC. Y O. COMPL., POR CAMBIO DE LONG. DE PISTA DE 2500 A 2100 MTS Y REUB. DE PLAT. COM., CALLE DE RODAJE, VIALIDADES INT. Y ESTAC.   </v>
          </cell>
        </row>
        <row r="1036">
          <cell r="A1036" t="str">
            <v>62905U6</v>
          </cell>
          <cell r="B1036" t="str">
            <v>ESTUDIO DE ANÁLISIS COSTO EFICIENCIA PARA MODERNIZAR EL AEROPUERTO "EL LENCERO" EN JALAPA ETAPA 1</v>
          </cell>
        </row>
        <row r="1037">
          <cell r="A1037" t="str">
            <v>62905U7</v>
          </cell>
          <cell r="B1037" t="str">
            <v>PROYECTO DE REHABILITACIÓN DE SISTEMA HIDRONEUMÁTICO</v>
          </cell>
        </row>
        <row r="1038">
          <cell r="A1038" t="str">
            <v>62905U8</v>
          </cell>
          <cell r="B1038" t="str">
            <v>PROYECTO EJECUTIVO PARA CONSTRUCCIÓN DE COMEDOR DE EMPLEADOS</v>
          </cell>
        </row>
        <row r="1039">
          <cell r="A1039" t="str">
            <v>62905U9</v>
          </cell>
          <cell r="B1039" t="str">
            <v>PROYECTO EJECUTIVO PARA EL ABASTECIMIENTO DE AGUA POTABLE AL EDIFICIO DE PASAJEROS</v>
          </cell>
        </row>
        <row r="1040">
          <cell r="A1040" t="str">
            <v>62905V1</v>
          </cell>
          <cell r="B1040" t="str">
            <v>PROYECTO EJECUTIVO PARA EL EDIFICIO DE PASAJEROS PARA UNA CAPACIDAD DE 150 PAX/HP, ASÍ COMO PROYECTO EJECUTIVO PARA EL SEMBRADO DE LOS EDIFICIOS COMPLEMENTARIOS Y REDES DE INFRAESTRUCTURA EXTERIOR</v>
          </cell>
        </row>
        <row r="1041">
          <cell r="A1041" t="str">
            <v>62905V2</v>
          </cell>
          <cell r="B1041" t="str">
            <v>PROYECTO EJECUTIVO PARA LA REHABILITACIÓN DE ACOMETIDA Y SUBESTACIÓN ELÉCTRICA</v>
          </cell>
        </row>
        <row r="1042">
          <cell r="A1042" t="str">
            <v>62905V3</v>
          </cell>
          <cell r="B1042" t="str">
            <v>PROYECTO DE DESVIO Y CONFORMACIÓN DE CANAL</v>
          </cell>
        </row>
        <row r="1043">
          <cell r="A1043" t="str">
            <v>62905V4</v>
          </cell>
          <cell r="B1043" t="str">
            <v>PROYECTO DE SEMBRADO DE LA TORRE DE CONTROL</v>
          </cell>
        </row>
        <row r="1044">
          <cell r="A1044" t="str">
            <v>62905V5</v>
          </cell>
          <cell r="B1044" t="str">
            <v>PROYECTO EJECUTIVO DEL SALÓN DE USOS MÚLTIPLES EN OFICINAS GENERALES</v>
          </cell>
        </row>
        <row r="1045">
          <cell r="A1045" t="str">
            <v>62905V6</v>
          </cell>
          <cell r="B1045" t="str">
            <v>PROYECTO PARA LA REHABILITACIÓN DE LA PLATAFORMA DE PERNOCTA</v>
          </cell>
        </row>
        <row r="1046">
          <cell r="A1046" t="str">
            <v>62905V7</v>
          </cell>
          <cell r="B1046" t="str">
            <v>PROYECTO DE OFICINAS ADMINISTRATIVAS</v>
          </cell>
        </row>
        <row r="1047">
          <cell r="A1047" t="str">
            <v>62905V8</v>
          </cell>
          <cell r="B1047" t="str">
            <v>PROYECTO EJECUTIVO DE LA CONSTRUCCIÓN DE LA SUBESTACIÓN ELÉCTRICA, CONSIDERANDO LA REUBICACIÓN DE LOS EQUIPOS ACTUALES DE AYUDAS VISUALES Y TRABAJOS COMPLEMENTARIOS</v>
          </cell>
        </row>
        <row r="1048">
          <cell r="A1048" t="str">
            <v>62905V9</v>
          </cell>
          <cell r="B1048" t="str">
            <v>PROYECTO EJECUTIVO DE INDICADORES DE DIRECCIÓN DE VIENTO EN CABECERA 35-17 Y LETREROS OBLIGATORIOS E INFORMATIVOS</v>
          </cell>
        </row>
        <row r="1049">
          <cell r="A1049" t="str">
            <v>62905W1</v>
          </cell>
          <cell r="B1049" t="str">
            <v>PROYECTO PARA LA IMPLEMENTACIÓN DE DETECTORES DE HUMO</v>
          </cell>
        </row>
        <row r="1050">
          <cell r="A1050" t="str">
            <v>62905W2</v>
          </cell>
          <cell r="B1050" t="str">
            <v>PROYECTO PARA SUSTITUCIÓN DE CABLEADO EN PISTA, RODAJE Y PLATAFORMA</v>
          </cell>
        </row>
        <row r="1051">
          <cell r="A1051" t="str">
            <v>62905W3</v>
          </cell>
          <cell r="B1051" t="str">
            <v>PROYECTO PARA SUBESTACIÓN ELÉCTRICA PARA AYUDAS VISUALES</v>
          </cell>
        </row>
        <row r="1052">
          <cell r="A1052" t="str">
            <v>62905W4</v>
          </cell>
          <cell r="B1052" t="str">
            <v>PROYECTO PARA LA INSTALACIÓN DE LUCES DE BORDE DE PISTA, RODAJE Y PLATAFORMA</v>
          </cell>
        </row>
        <row r="1053">
          <cell r="A1053" t="str">
            <v>62905W5</v>
          </cell>
          <cell r="B1053" t="str">
            <v>PROYECTO PARA LA INSTALACIÓN DE POSTES DE ALUMBRADO DE PLATAFORMA</v>
          </cell>
        </row>
        <row r="1054">
          <cell r="A1054" t="str">
            <v>62905W6</v>
          </cell>
          <cell r="B1054" t="str">
            <v>PROYECTO PARA LA INSTALACIÓN DEL SISTEMA VOR-DME Y CASETA</v>
          </cell>
        </row>
        <row r="1055">
          <cell r="A1055" t="str">
            <v>62905W7</v>
          </cell>
          <cell r="B1055" t="str">
            <v>PROYECTO PARA LA CONSTRUCCIÓN DE MÁRGENES LATERALES DE PISTA</v>
          </cell>
        </row>
        <row r="1056">
          <cell r="A1056" t="str">
            <v>62905W8</v>
          </cell>
          <cell r="B1056" t="str">
            <v>PROYECTO PARA LA REHABILITACIÓN DE RODAJE ALFA</v>
          </cell>
        </row>
        <row r="1057">
          <cell r="A1057" t="str">
            <v>62905W9</v>
          </cell>
          <cell r="B1057" t="str">
            <v>PROYECTO PARA LA REHABILITACIÓN DE PLATAFORMA COMERCIAL</v>
          </cell>
        </row>
        <row r="1058">
          <cell r="A1058" t="str">
            <v>62905X1</v>
          </cell>
          <cell r="B1058" t="str">
            <v>PROYECTO PARA LA CONFORMACIÓN DE FRANJAS DE PISTA Y RESA</v>
          </cell>
        </row>
        <row r="1059">
          <cell r="A1059" t="str">
            <v>62905X2</v>
          </cell>
          <cell r="B1059" t="str">
            <v>PROYECTO DEL EDIFICIO DE  SALVAMENTO Y EXTINCIÓN DE INCENDIOS, CAMINO DE SERVICIO, PLATAFORMA Y OBRAS COMPLEMENTARIAS</v>
          </cell>
        </row>
        <row r="1060">
          <cell r="A1060" t="str">
            <v>62905X3</v>
          </cell>
          <cell r="B1060" t="str">
            <v>PROYECTO EJECUTIVO DE ACOMETIDA DE LA CFE Y TELMEX, SUBESTACIÓN ELÉCTRICA Y CASA DE MAQUINAS, CISTERNA GENERAL DEL AEROPUERTO Y REDES EXTERIORES</v>
          </cell>
        </row>
        <row r="1061">
          <cell r="A1061" t="str">
            <v>62905X4</v>
          </cell>
          <cell r="B1061" t="str">
            <v>PROYECTO EJECUTIVO DE ARQUITECTURA DEL PAISAJE</v>
          </cell>
        </row>
        <row r="1062">
          <cell r="A1062" t="str">
            <v>62905X5</v>
          </cell>
          <cell r="B1062" t="str">
            <v>PROYECTO EJECUTIVO DE SEMBRADO DE ALMACÉN, BOTACO Y COMEDOR</v>
          </cell>
        </row>
        <row r="1063">
          <cell r="A1063" t="str">
            <v>62905X6</v>
          </cell>
          <cell r="B1063" t="str">
            <v>PROYECTO EJECUTIVO DE SEÑALIZACIÓN</v>
          </cell>
        </row>
        <row r="1064">
          <cell r="A1064" t="str">
            <v>62905X7</v>
          </cell>
          <cell r="B1064" t="str">
            <v>PROYECTO EJECUTIVO PARA LA CONSTRUCCIÓN DE CERCADO PERIMETRAL</v>
          </cell>
        </row>
        <row r="1065">
          <cell r="A1065" t="str">
            <v>62905X8</v>
          </cell>
          <cell r="B1065" t="str">
            <v>PROYECTO EJECUTIVO PARA LA CONSTRUCCIÓN DE ESTACIONAMIENTO PÚBLICO, DE PERSONAL Y DE TRANSPORTACIÓN TERRESTRE</v>
          </cell>
        </row>
        <row r="1066">
          <cell r="A1066" t="str">
            <v>62905X9</v>
          </cell>
          <cell r="B1066" t="str">
            <v>PROYECTO EJECUTIVO PARA LA CONSTRUCCIÓN DE LA PLANTA DE COMBUSTIBLES, VIALIDADES DE ACCESO Y SALIDA</v>
          </cell>
        </row>
        <row r="1067">
          <cell r="A1067" t="str">
            <v>62905Y1</v>
          </cell>
          <cell r="B1067" t="str">
            <v>PROYECTO EJECUTIVO PARA LA CONSTRUCCIÓN DE OFICINAS ADMINISTRATIVAS</v>
          </cell>
        </row>
        <row r="1068">
          <cell r="A1068" t="str">
            <v>62905Y2</v>
          </cell>
          <cell r="B1068" t="str">
            <v>PROYECTO PARA LA AMPLIACIÓN DE LA PLATAFORMA DE AVIACIÓN GENERAL</v>
          </cell>
        </row>
        <row r="1069">
          <cell r="A1069" t="str">
            <v>62905Y3</v>
          </cell>
          <cell r="B1069" t="str">
            <v>PROYECTO PARA LA REHABILITACIÓN DEL TALLER Y COMEDOR ACTUAL</v>
          </cell>
        </row>
        <row r="1070">
          <cell r="A1070" t="str">
            <v>62905Y4</v>
          </cell>
          <cell r="B1070" t="str">
            <v>PROYECTO EJECUTIVO PARA LA CONSTRUCCIÓN DE PISTA, CALLES DE RODAJE, PLATAFORMAS DE OPERACIONES, FRANJAS DE SEGURIDAD, RESAS, AYUDAS VISUALES Y DE HELIRRAMPA</v>
          </cell>
        </row>
        <row r="1071">
          <cell r="A1071" t="str">
            <v>62905Y5</v>
          </cell>
          <cell r="B1071" t="str">
            <v>PROYECTO EJECUTIVO PARA LA CONSTRUCCIÓN DEL EDIFICIO DE PASAJEROS</v>
          </cell>
        </row>
        <row r="1072">
          <cell r="A1072" t="str">
            <v>62905Y6</v>
          </cell>
          <cell r="B1072" t="str">
            <v>PROYECTO EJECUTIVO PARA LA CONSTRUCCIÓN DE VIALIDADES DE ACCESO AL AEROPUERTO Y VIALIDADES FRENTE AL EDIFICIO DE  PASAJEROS Y VIALIDADES INTERNAS INCLUYENDO LA ILUMINACIÓN CORRESPONDIENTE</v>
          </cell>
        </row>
        <row r="1073">
          <cell r="A1073" t="str">
            <v>62905Y7</v>
          </cell>
          <cell r="B1073" t="str">
            <v>PROYECTO EJECUTIVO PARA LA CONSTRUCCIÓN DE POZO DE AGUA</v>
          </cell>
        </row>
        <row r="1074">
          <cell r="A1074" t="str">
            <v>62905Y8</v>
          </cell>
          <cell r="B1074" t="str">
            <v>PROYECTO EJECUTIVO PARA LA CONSTRUCCIÓN DEL SEI, VIALIDAD Y ACCESO A LA PISTA Y CISTERNA</v>
          </cell>
        </row>
        <row r="1075">
          <cell r="A1075" t="str">
            <v>62905Y9</v>
          </cell>
          <cell r="B1075" t="str">
            <v>PROYECTO EJECUTIVO PARA LA CONSTRUCCIÓN DE RECINTO FISCAL (EDIFICIO, PLATAFORMA, RODAJES, VIALIDADES Y ESTACIONAMIENTO)</v>
          </cell>
        </row>
        <row r="1076">
          <cell r="A1076" t="str">
            <v>62905Z1</v>
          </cell>
          <cell r="B1076" t="str">
            <v>PROYECTO EJECUTIVO PARA LA CONSTRUCCIÓN DEL ALMACÉN DE RESIDUOS TRANSITORIOS</v>
          </cell>
        </row>
        <row r="1077">
          <cell r="A1077" t="str">
            <v>62905Z2</v>
          </cell>
          <cell r="B1077" t="str">
            <v>PROYECTO EJECUTIVO PARA LA CONSTRUCCIÓN DEL CAMINO PERIMETRAL</v>
          </cell>
        </row>
        <row r="1078">
          <cell r="A1078" t="str">
            <v>62905Z3</v>
          </cell>
          <cell r="B1078" t="str">
            <v>ESTUDIOS AMBIENTALES PARA LA CONSTRUCCIÓN DE LA NUEVA PLANTA DE COMBUSTIBLES</v>
          </cell>
        </row>
        <row r="1079">
          <cell r="A1079" t="str">
            <v>62905Z4</v>
          </cell>
          <cell r="B1079" t="str">
            <v>PROYECTO DE CONSTRUCCIÓN Y EQUIPAMIENTO DE LA NUEVA ESTACIÓN DE COMBUSTIBLES</v>
          </cell>
        </row>
        <row r="1080">
          <cell r="A1080" t="str">
            <v>62905Z5</v>
          </cell>
          <cell r="B1080" t="str">
            <v>ESTUDIOS AMBIENTALES PARA LA MODERNIZACIÓN</v>
          </cell>
        </row>
        <row r="1081">
          <cell r="A1081" t="str">
            <v>62905Z6</v>
          </cell>
          <cell r="B1081" t="str">
            <v>ESTUDIOS DE PREINVERSIÓN PARA MODERNIZACIÓN Y AMPLIACIÓN DE LA CAPACIDAD DE ALMACENAMIENTO DE LA ESTACIÓN DE COMBUSTIBLES</v>
          </cell>
        </row>
        <row r="1082">
          <cell r="A1082" t="str">
            <v>62905Z7</v>
          </cell>
          <cell r="B1082" t="str">
            <v>PROYECTO EJECUTIVO PARA LA MODERNIZACIÓN Y AMPLIACIÓN DE LA CAPACIDAD DE ALMACENAMIENTO DE LA ESTACIÓN DE COMBUSTIBLES</v>
          </cell>
        </row>
        <row r="1083">
          <cell r="A1083" t="str">
            <v>62905Z8</v>
          </cell>
          <cell r="B1083" t="str">
            <v>PROYECTO DE REORDENAMIENTO DE FLUJOS EN EL EDIFICIO DE PASAJEROS</v>
          </cell>
        </row>
        <row r="1084">
          <cell r="A1084" t="str">
            <v>62905Z9</v>
          </cell>
          <cell r="B1084" t="str">
            <v>DESARROLLO DE PROYECTO EJECUTIVO GENERAL</v>
          </cell>
        </row>
        <row r="1085">
          <cell r="A1085" t="str">
            <v>62905ZZ</v>
          </cell>
          <cell r="B1085" t="str">
            <v>REHAB. Y MANTO. DE LA CIMENTACIÓN DE LOS TANQUES DE ALMACTO. DE COMB. CONSISTENTES EN RECIMENT. Y RENIVELACIÓN DE LOS TANQUES DE ALMACENAMIENTO NÚMEROS 1, 3, 4, 8 Y 13 Y COMPLEMENTO DEL TANQUE NÚMERO 6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cun chet"/>
      <sheetName val="atlang e ixt"/>
      <sheetName val="Hoja10 (2)"/>
      <sheetName val="todo (6)"/>
      <sheetName val="Hoja1 (3)"/>
      <sheetName val="chet e ixte2"/>
      <sheetName val="chet e ixt"/>
      <sheetName val="inv (3)"/>
      <sheetName val="informatica"/>
      <sheetName val="PROGRAMA E"/>
      <sheetName val="Hoja5 (2)"/>
      <sheetName val="Hoja5"/>
      <sheetName val="Hoja4"/>
      <sheetName val="Hoja1 (2)"/>
      <sheetName val="AREAS--A ORIGINAL"/>
      <sheetName val="AREAS"/>
      <sheetName val="todo (4)"/>
      <sheetName val="AL MES - PLANTILLA"/>
      <sheetName val="OIC-OK CON PLANT"/>
      <sheetName val="oic"/>
      <sheetName val="todo (3)"/>
      <sheetName val="ERP"/>
      <sheetName val="Hoja1"/>
      <sheetName val="Hoja3"/>
      <sheetName val="Hoja6"/>
      <sheetName val="Hoja7"/>
      <sheetName val="Hoja2"/>
      <sheetName val="todo (2)"/>
      <sheetName val="todo (5)"/>
      <sheetName val="Hoja9"/>
      <sheetName val="inv"/>
      <sheetName val="inv (2)"/>
      <sheetName val="cat proyec"/>
      <sheetName val="cat obras"/>
      <sheetName val="Hoja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>
        <row r="1">
          <cell r="A1">
            <v>1000</v>
          </cell>
          <cell r="B1" t="str">
            <v>SERVICIOS PERSONALES</v>
          </cell>
        </row>
        <row r="2">
          <cell r="A2">
            <v>1100</v>
          </cell>
          <cell r="B2" t="str">
            <v>REMUNERACIONES AL PERSONAL DE CARÁCTER PERMANENTE</v>
          </cell>
        </row>
        <row r="3">
          <cell r="A3">
            <v>111</v>
          </cell>
          <cell r="B3" t="str">
            <v>Dietas</v>
          </cell>
        </row>
        <row r="4">
          <cell r="A4">
            <v>11101</v>
          </cell>
          <cell r="B4" t="str">
            <v>Dietas</v>
          </cell>
        </row>
        <row r="5">
          <cell r="A5">
            <v>112</v>
          </cell>
          <cell r="B5" t="str">
            <v>Haberes</v>
          </cell>
        </row>
        <row r="6">
          <cell r="A6">
            <v>11201</v>
          </cell>
          <cell r="B6" t="str">
            <v>Haberes</v>
          </cell>
        </row>
        <row r="7">
          <cell r="A7">
            <v>113</v>
          </cell>
          <cell r="B7" t="str">
            <v>Sueldos base al personal permanente</v>
          </cell>
        </row>
        <row r="8">
          <cell r="A8">
            <v>11301</v>
          </cell>
          <cell r="B8" t="str">
            <v>Sueldos base</v>
          </cell>
        </row>
        <row r="9">
          <cell r="A9">
            <v>114</v>
          </cell>
          <cell r="B9" t="str">
            <v>Remuneraciones por adscripción laboral en el extranjero</v>
          </cell>
        </row>
        <row r="10">
          <cell r="A10">
            <v>11401</v>
          </cell>
          <cell r="B10" t="str">
            <v>Retribuciones por adscripción en el extranjero</v>
          </cell>
        </row>
        <row r="11">
          <cell r="A11">
            <v>1200</v>
          </cell>
          <cell r="B11" t="str">
            <v>REMUNERACIONES AL PERSONAL DE CARÁCTER TRANSITORIO</v>
          </cell>
        </row>
        <row r="12">
          <cell r="A12">
            <v>121</v>
          </cell>
          <cell r="B12" t="str">
            <v>Honorraios asimilables a salarios</v>
          </cell>
        </row>
        <row r="13">
          <cell r="A13">
            <v>12101</v>
          </cell>
          <cell r="B13" t="str">
            <v>Honorarios</v>
          </cell>
        </row>
        <row r="14">
          <cell r="A14">
            <v>122</v>
          </cell>
          <cell r="B14" t="str">
            <v>Sueldos base al personal eventual</v>
          </cell>
        </row>
        <row r="15">
          <cell r="A15">
            <v>12201</v>
          </cell>
          <cell r="B15" t="str">
            <v xml:space="preserve">Sueldos base al personal eventual </v>
          </cell>
        </row>
        <row r="16">
          <cell r="A16">
            <v>12202</v>
          </cell>
          <cell r="B16" t="str">
            <v>Compensaciones a sustitutos de profesores</v>
          </cell>
        </row>
        <row r="17">
          <cell r="A17">
            <v>123</v>
          </cell>
          <cell r="B17" t="str">
            <v>Retribuciones por servicios de carácter social</v>
          </cell>
        </row>
        <row r="18">
          <cell r="A18">
            <v>12301</v>
          </cell>
          <cell r="B18" t="str">
            <v>Retribuciones por servicios de carácter social</v>
          </cell>
        </row>
        <row r="19">
          <cell r="A19">
            <v>124</v>
          </cell>
          <cell r="B19" t="str">
            <v>Retribución a los representantes de los trabajadores y de los patrones en la junta de Conciliación y Arbitraje</v>
          </cell>
        </row>
        <row r="20">
          <cell r="A20">
            <v>12401</v>
          </cell>
          <cell r="B20" t="str">
            <v>Retribución a los representantes de los trabajadores y de los patrones en la junta de Conciliación y Arbitraje</v>
          </cell>
        </row>
        <row r="21">
          <cell r="A21">
            <v>1300</v>
          </cell>
          <cell r="B21" t="str">
            <v>REMUNERACIONES ADICIONALES Y ESPECIALES</v>
          </cell>
        </row>
        <row r="22">
          <cell r="A22">
            <v>131</v>
          </cell>
          <cell r="B22" t="str">
            <v>Primas por años de servicios efectivos prestados</v>
          </cell>
        </row>
        <row r="23">
          <cell r="A23">
            <v>13101</v>
          </cell>
          <cell r="B23" t="str">
            <v xml:space="preserve">Prima quinquenal por años de servicios efectivos prestados </v>
          </cell>
        </row>
        <row r="24">
          <cell r="A24">
            <v>13102</v>
          </cell>
          <cell r="B24" t="str">
            <v>Acreditación por años de servicio en la docencia y al personal administrativo de las instituciones de educación superior</v>
          </cell>
        </row>
        <row r="25">
          <cell r="A25">
            <v>13103</v>
          </cell>
          <cell r="B25" t="str">
            <v xml:space="preserve">Prima de perseverancia por años de servicio activo en el Ejercito, Fuerza Aérea y Armada Mexicanos </v>
          </cell>
        </row>
        <row r="26">
          <cell r="A26">
            <v>13104</v>
          </cell>
          <cell r="B26" t="str">
            <v>antigüedad</v>
          </cell>
        </row>
        <row r="27">
          <cell r="A27">
            <v>132</v>
          </cell>
          <cell r="B27" t="str">
            <v>Primas de vacaciones, dominical y gratificación de fin de año</v>
          </cell>
        </row>
        <row r="28">
          <cell r="A28">
            <v>13201</v>
          </cell>
          <cell r="B28" t="str">
            <v>Primas de vacaciones y dominical</v>
          </cell>
        </row>
        <row r="29">
          <cell r="A29">
            <v>13202</v>
          </cell>
          <cell r="B29" t="str">
            <v>Aguinaldo o gratificación de fin de año</v>
          </cell>
        </row>
        <row r="30">
          <cell r="A30">
            <v>133</v>
          </cell>
          <cell r="B30" t="str">
            <v>Horas extraordinarias</v>
          </cell>
        </row>
        <row r="31">
          <cell r="A31">
            <v>13301</v>
          </cell>
          <cell r="B31" t="str">
            <v>Remuneraciones por horas extraordinarias</v>
          </cell>
        </row>
        <row r="32">
          <cell r="A32">
            <v>134</v>
          </cell>
          <cell r="B32" t="str">
            <v>Compensaciones</v>
          </cell>
        </row>
        <row r="33">
          <cell r="A33">
            <v>13401</v>
          </cell>
          <cell r="B33" t="str">
            <v>Acreditación por titulación en la docencia</v>
          </cell>
        </row>
        <row r="34">
          <cell r="A34">
            <v>13402</v>
          </cell>
          <cell r="B34" t="str">
            <v>Acreditación al personal docente por años de estudio de licenciatura</v>
          </cell>
        </row>
        <row r="35">
          <cell r="A35">
            <v>13403</v>
          </cell>
          <cell r="B35" t="str">
            <v>Compensaciones por servicios especiales</v>
          </cell>
        </row>
        <row r="36">
          <cell r="A36">
            <v>13404</v>
          </cell>
          <cell r="B36" t="str">
            <v>Compensaciones por servicios eventuales</v>
          </cell>
        </row>
        <row r="37">
          <cell r="A37">
            <v>13405</v>
          </cell>
          <cell r="B37" t="str">
            <v>Compensaciones de retiro</v>
          </cell>
        </row>
        <row r="38">
          <cell r="A38">
            <v>13406</v>
          </cell>
          <cell r="B38" t="str">
            <v>Compensaciones de servicios</v>
          </cell>
        </row>
        <row r="39">
          <cell r="A39">
            <v>13407</v>
          </cell>
          <cell r="B39" t="str">
            <v>Compensaciones adicionales por servicios especiales</v>
          </cell>
        </row>
        <row r="40">
          <cell r="A40">
            <v>13408</v>
          </cell>
          <cell r="B40" t="str">
            <v xml:space="preserve">Asignaciones docentes, pedagógicas genéricas y específicas </v>
          </cell>
        </row>
        <row r="41">
          <cell r="A41">
            <v>13409</v>
          </cell>
          <cell r="B41" t="str">
            <v>Compensación por adquisición de material didáctico</v>
          </cell>
        </row>
        <row r="42">
          <cell r="A42">
            <v>13410</v>
          </cell>
          <cell r="B42" t="str">
            <v>Compensación por actualización y formación académica</v>
          </cell>
        </row>
        <row r="43">
          <cell r="A43">
            <v>13411</v>
          </cell>
          <cell r="B43" t="str">
            <v>Compensaciónes a médicos residentes</v>
          </cell>
        </row>
        <row r="44">
          <cell r="A44">
            <v>13412</v>
          </cell>
          <cell r="B44" t="str">
            <v>Gastos contingentes para el personal radicado en el extranjero</v>
          </cell>
        </row>
        <row r="45">
          <cell r="A45">
            <v>13413</v>
          </cell>
          <cell r="B45" t="str">
            <v xml:space="preserve">Asignaciones inherentes a la conclusión de servicios en la Administración Pública Federal </v>
          </cell>
        </row>
        <row r="46">
          <cell r="A46">
            <v>135</v>
          </cell>
          <cell r="B46" t="str">
            <v>Sobrehaberes</v>
          </cell>
        </row>
        <row r="47">
          <cell r="A47">
            <v>13501</v>
          </cell>
          <cell r="B47" t="str">
            <v>Sobrehaberes</v>
          </cell>
        </row>
        <row r="48">
          <cell r="A48">
            <v>136</v>
          </cell>
          <cell r="B48" t="str">
            <v>Asignaciones de técnico, de mando, por comisión, de vuelo y de técnico especial</v>
          </cell>
        </row>
        <row r="49">
          <cell r="A49">
            <v>13601</v>
          </cell>
          <cell r="B49" t="str">
            <v>Asignaciones de técnico</v>
          </cell>
        </row>
        <row r="50">
          <cell r="A50">
            <v>13602</v>
          </cell>
          <cell r="B50" t="str">
            <v>Asignaciones de mando</v>
          </cell>
        </row>
        <row r="51">
          <cell r="A51">
            <v>13603</v>
          </cell>
          <cell r="B51" t="str">
            <v>Asignaciones por comisión</v>
          </cell>
        </row>
        <row r="52">
          <cell r="A52">
            <v>13604</v>
          </cell>
          <cell r="B52" t="str">
            <v>Asignaciones de vuelo</v>
          </cell>
        </row>
        <row r="53">
          <cell r="A53">
            <v>13605</v>
          </cell>
          <cell r="B53" t="str">
            <v>Asignaciones de técnico especial</v>
          </cell>
        </row>
        <row r="54">
          <cell r="A54">
            <v>137</v>
          </cell>
          <cell r="B54" t="str">
            <v>Honorrarios especiales</v>
          </cell>
        </row>
        <row r="55">
          <cell r="A55">
            <v>13701</v>
          </cell>
          <cell r="B55" t="str">
            <v>Honorarios especiales</v>
          </cell>
        </row>
        <row r="56">
          <cell r="A56">
            <v>138</v>
          </cell>
          <cell r="B56" t="str">
            <v>Participaciones por vigilancia en el cumplimiento de las leyes y custodia de valores</v>
          </cell>
        </row>
        <row r="57">
          <cell r="A57">
            <v>13801</v>
          </cell>
          <cell r="B57" t="str">
            <v>Participaciones por vigilancia en el cumplimiento de las leyes y custodia de valores</v>
          </cell>
        </row>
        <row r="58">
          <cell r="A58">
            <v>1400</v>
          </cell>
          <cell r="B58" t="str">
            <v>SEGURIDAD SOCIAL</v>
          </cell>
        </row>
        <row r="59">
          <cell r="A59">
            <v>141</v>
          </cell>
          <cell r="B59" t="str">
            <v>Aportaciones de seguridad social</v>
          </cell>
        </row>
        <row r="60">
          <cell r="A60">
            <v>14101</v>
          </cell>
          <cell r="B60" t="str">
            <v>Aportaciones al ISSSTE</v>
          </cell>
        </row>
        <row r="61">
          <cell r="A61">
            <v>14102</v>
          </cell>
          <cell r="B61" t="str">
            <v>Aportaciones al ISSFAM</v>
          </cell>
        </row>
        <row r="62">
          <cell r="A62">
            <v>14103</v>
          </cell>
          <cell r="B62" t="str">
            <v>Aportaciones al IMSS</v>
          </cell>
        </row>
        <row r="63">
          <cell r="A63">
            <v>14104</v>
          </cell>
          <cell r="B63" t="str">
            <v>Aportaciones de seguridad social contractuales</v>
          </cell>
        </row>
        <row r="64">
          <cell r="A64">
            <v>14105</v>
          </cell>
          <cell r="B64" t="str">
            <v>Aportaciones al seguro de cesantía en edad avanzada y vejez</v>
          </cell>
        </row>
        <row r="65">
          <cell r="A65">
            <v>142</v>
          </cell>
          <cell r="B65" t="str">
            <v xml:space="preserve">Aportaciones a fondos de vivienda </v>
          </cell>
        </row>
        <row r="66">
          <cell r="A66">
            <v>14201</v>
          </cell>
          <cell r="B66" t="str">
            <v>Aportaciones al FOVISSSTE</v>
          </cell>
        </row>
        <row r="67">
          <cell r="A67">
            <v>14202</v>
          </cell>
          <cell r="B67" t="str">
            <v>Aportaciones al INFONAVIT</v>
          </cell>
        </row>
        <row r="68">
          <cell r="A68">
            <v>143</v>
          </cell>
          <cell r="B68" t="str">
            <v>Aportaciones al sistema para el retiro</v>
          </cell>
        </row>
        <row r="69">
          <cell r="A69">
            <v>14301</v>
          </cell>
          <cell r="B69" t="str">
            <v>Aportaciones al Sistema de Ahorro para el Retiro</v>
          </cell>
        </row>
        <row r="70">
          <cell r="A70">
            <v>14302</v>
          </cell>
          <cell r="B70" t="str">
            <v xml:space="preserve">Depósitoa para el ahorro solidario </v>
          </cell>
        </row>
        <row r="71">
          <cell r="A71">
            <v>144</v>
          </cell>
          <cell r="B71" t="str">
            <v>Aportaciones para seguros</v>
          </cell>
        </row>
        <row r="72">
          <cell r="A72">
            <v>14401</v>
          </cell>
          <cell r="B72" t="str">
            <v>Cuotas para el seguro de vida del personal civil</v>
          </cell>
        </row>
        <row r="73">
          <cell r="A73">
            <v>14402</v>
          </cell>
          <cell r="B73" t="str">
            <v>Cuotas para el seguro de vida del personal militar</v>
          </cell>
        </row>
        <row r="74">
          <cell r="A74">
            <v>14403</v>
          </cell>
          <cell r="B74" t="str">
            <v>Cuotas para el seguro de gastos médicos del personal civil</v>
          </cell>
        </row>
        <row r="75">
          <cell r="A75">
            <v>14404</v>
          </cell>
          <cell r="B75" t="str">
            <v>Cuotas para el seguro de separación individualizado</v>
          </cell>
        </row>
        <row r="76">
          <cell r="A76">
            <v>14405</v>
          </cell>
          <cell r="B76" t="str">
            <v>Cuotas para el seguro colectivo de retiro</v>
          </cell>
        </row>
        <row r="77">
          <cell r="A77">
            <v>14406</v>
          </cell>
          <cell r="B77" t="str">
            <v>Seguro de responsabilidad civil, asistencia legal y otros seguros</v>
          </cell>
        </row>
        <row r="78">
          <cell r="A78">
            <v>1500</v>
          </cell>
          <cell r="B78" t="str">
            <v>OTRAS PRESTACIONES SOCIALES Y ECONOMICAS</v>
          </cell>
        </row>
        <row r="79">
          <cell r="A79">
            <v>151</v>
          </cell>
          <cell r="B79" t="str">
            <v>Cuotas para el fondo de ahorro y fondo de trabajo</v>
          </cell>
        </row>
        <row r="80">
          <cell r="A80">
            <v>15101</v>
          </cell>
          <cell r="B80" t="str">
            <v>Cuotas para el fondo de ahorro del personal civil</v>
          </cell>
        </row>
        <row r="81">
          <cell r="A81">
            <v>15102</v>
          </cell>
          <cell r="B81" t="str">
            <v xml:space="preserve">Cuotas para el fondo de ahorro de generales, almirantes, jefes y oficiales </v>
          </cell>
        </row>
        <row r="82">
          <cell r="A82">
            <v>15103</v>
          </cell>
          <cell r="B82" t="str">
            <v>Cuotas para el fondo de trabajo del personal del ejército, fuerza aéres y Armada Mexicanos</v>
          </cell>
        </row>
        <row r="83">
          <cell r="A83">
            <v>152</v>
          </cell>
          <cell r="B83" t="str">
            <v>Indemnizaciones</v>
          </cell>
        </row>
        <row r="84">
          <cell r="A84">
            <v>15201</v>
          </cell>
          <cell r="B84" t="str">
            <v>Indemnizaciones por accidentes en el trabajo</v>
          </cell>
        </row>
        <row r="85">
          <cell r="A85">
            <v>15202</v>
          </cell>
          <cell r="B85" t="str">
            <v>Pago de liquidaciones</v>
          </cell>
        </row>
        <row r="86">
          <cell r="A86">
            <v>153</v>
          </cell>
          <cell r="B86" t="str">
            <v>Prestaciones y haberes de retiro</v>
          </cell>
        </row>
        <row r="87">
          <cell r="A87">
            <v>15301</v>
          </cell>
          <cell r="B87" t="str">
            <v>Prestaciones de retiro</v>
          </cell>
        </row>
        <row r="88">
          <cell r="A88">
            <v>154</v>
          </cell>
          <cell r="B88" t="str">
            <v>Prestaciones contractuales</v>
          </cell>
        </row>
        <row r="89">
          <cell r="A89">
            <v>15401</v>
          </cell>
          <cell r="B89" t="str">
            <v>Prestaciones establecidas por condiciones generales de trabajo o contratos colectivos de trabajo</v>
          </cell>
        </row>
        <row r="90">
          <cell r="A90">
            <v>15402</v>
          </cell>
          <cell r="B90" t="str">
            <v>Compensación garantizada</v>
          </cell>
        </row>
        <row r="91">
          <cell r="A91">
            <v>15403</v>
          </cell>
          <cell r="B91" t="str">
            <v>Asignaciones adicionales al sueldo</v>
          </cell>
        </row>
        <row r="92">
          <cell r="A92">
            <v>155</v>
          </cell>
          <cell r="B92" t="str">
            <v>Apoyos a la capacitación de los servidores públicos</v>
          </cell>
        </row>
        <row r="93">
          <cell r="A93">
            <v>15501</v>
          </cell>
          <cell r="B93" t="str">
            <v>Apoyos a la capacitación de los servidores públicos</v>
          </cell>
        </row>
        <row r="94">
          <cell r="A94">
            <v>159</v>
          </cell>
          <cell r="B94" t="str">
            <v>Otras prestaciones sociales y económicas</v>
          </cell>
        </row>
        <row r="95">
          <cell r="A95">
            <v>15901</v>
          </cell>
          <cell r="B95" t="str">
            <v>Otras prestaciones</v>
          </cell>
        </row>
        <row r="96">
          <cell r="A96">
            <v>15902</v>
          </cell>
          <cell r="B96" t="str">
            <v>Pago extraordinario por riesgo</v>
          </cell>
        </row>
        <row r="97">
          <cell r="A97">
            <v>1600</v>
          </cell>
          <cell r="B97" t="str">
            <v>PREVISIONES</v>
          </cell>
        </row>
        <row r="98">
          <cell r="A98">
            <v>161</v>
          </cell>
          <cell r="B98" t="str">
            <v>Previsiones de carácter laboral, económica y de seguridad social</v>
          </cell>
        </row>
        <row r="99">
          <cell r="A99">
            <v>16101</v>
          </cell>
          <cell r="B99" t="str">
            <v>Incrementos a las percepciones</v>
          </cell>
        </row>
        <row r="100">
          <cell r="A100">
            <v>16102</v>
          </cell>
          <cell r="B100" t="str">
            <v>Creación de plazas</v>
          </cell>
        </row>
        <row r="101">
          <cell r="A101">
            <v>16103</v>
          </cell>
          <cell r="B101" t="str">
            <v>Otras medidas de carácter laboral y económico</v>
          </cell>
        </row>
        <row r="102">
          <cell r="A102">
            <v>16104</v>
          </cell>
          <cell r="B102" t="str">
            <v>Previsiones para aportaciones al ISSSTE</v>
          </cell>
        </row>
        <row r="103">
          <cell r="A103">
            <v>16105</v>
          </cell>
          <cell r="B103" t="str">
            <v>Previsiones para aportaciones al FOVISSSTE</v>
          </cell>
        </row>
        <row r="104">
          <cell r="A104">
            <v>16106</v>
          </cell>
          <cell r="B104" t="str">
            <v>Previsiones para aportaciones al Sistema de Ahorro para el Retiro</v>
          </cell>
        </row>
        <row r="105">
          <cell r="A105">
            <v>16107</v>
          </cell>
          <cell r="B105" t="str">
            <v>Previsiones para aportaciones al seguro de cesantía en edad avanzada y vejez</v>
          </cell>
        </row>
        <row r="106">
          <cell r="A106">
            <v>16108</v>
          </cell>
          <cell r="B106" t="str">
            <v>Previsiones para los depósitos al ahorro solidario</v>
          </cell>
        </row>
        <row r="107">
          <cell r="A107">
            <v>1700</v>
          </cell>
          <cell r="B107" t="str">
            <v>PAGO DE ESTIMULOS A SERVIDORES PUBLICOS</v>
          </cell>
        </row>
        <row r="108">
          <cell r="A108">
            <v>171</v>
          </cell>
          <cell r="B108" t="str">
            <v>Estímulos</v>
          </cell>
        </row>
        <row r="109">
          <cell r="A109">
            <v>17101</v>
          </cell>
          <cell r="B109" t="str">
            <v>Estímulos por productividad y eficiencia</v>
          </cell>
        </row>
        <row r="110">
          <cell r="A110">
            <v>17102</v>
          </cell>
          <cell r="B110" t="str">
            <v>Estímulos al personal operativo</v>
          </cell>
        </row>
        <row r="111">
          <cell r="A111">
            <v>172</v>
          </cell>
          <cell r="B111" t="str">
            <v>Recompensas</v>
          </cell>
        </row>
        <row r="112">
          <cell r="A112">
            <v>2000</v>
          </cell>
          <cell r="B112" t="str">
            <v>MATERIALES Y SUMINISTROS</v>
          </cell>
        </row>
        <row r="113">
          <cell r="A113">
            <v>2100</v>
          </cell>
          <cell r="B113" t="str">
            <v>MATERIALES DE ADMINISTRACION, EMISION DE DOCUMENTOS Y ARTICULOS OFICIALES</v>
          </cell>
        </row>
        <row r="114">
          <cell r="A114">
            <v>211</v>
          </cell>
          <cell r="B114" t="str">
            <v>Materiales, útiles y equipos menores de oficina</v>
          </cell>
        </row>
        <row r="115">
          <cell r="A115">
            <v>21101</v>
          </cell>
          <cell r="B115" t="str">
            <v>Materiales y útiles de oficina</v>
          </cell>
        </row>
        <row r="116">
          <cell r="A116">
            <v>212</v>
          </cell>
          <cell r="B116" t="str">
            <v>Materiales y útiles de impresión y reproducción</v>
          </cell>
        </row>
        <row r="117">
          <cell r="A117">
            <v>21201</v>
          </cell>
          <cell r="B117" t="str">
            <v>Materiales y útiles de impresión y reproducción</v>
          </cell>
        </row>
        <row r="118">
          <cell r="A118">
            <v>213</v>
          </cell>
          <cell r="B118" t="str">
            <v>Material estadístico y geográfico</v>
          </cell>
        </row>
        <row r="119">
          <cell r="A119">
            <v>21301</v>
          </cell>
          <cell r="B119" t="str">
            <v>Material estadístico y geográfico</v>
          </cell>
        </row>
        <row r="120">
          <cell r="A120">
            <v>214</v>
          </cell>
          <cell r="B120" t="str">
            <v>Materiales, útiles y equipos menores de tecnologías de la información y comunicaciones</v>
          </cell>
        </row>
        <row r="121">
          <cell r="A121">
            <v>21401</v>
          </cell>
          <cell r="B121" t="str">
            <v>Materiales y útiles para el procesamiento en equipos y bienes informáticos</v>
          </cell>
        </row>
        <row r="122">
          <cell r="A122">
            <v>215</v>
          </cell>
          <cell r="B122" t="str">
            <v>Material impreso e información digital</v>
          </cell>
        </row>
        <row r="123">
          <cell r="A123">
            <v>21501</v>
          </cell>
          <cell r="B123" t="str">
            <v>Material de apoyo informativo</v>
          </cell>
        </row>
        <row r="124">
          <cell r="A124">
            <v>21502</v>
          </cell>
          <cell r="B124" t="str">
            <v>Material para información en actividades de investigación científica y tecnológica</v>
          </cell>
        </row>
        <row r="125">
          <cell r="A125">
            <v>216</v>
          </cell>
          <cell r="B125" t="str">
            <v>Material de limpieza</v>
          </cell>
        </row>
        <row r="126">
          <cell r="A126">
            <v>21601</v>
          </cell>
          <cell r="B126" t="str">
            <v>Material de limpieza</v>
          </cell>
        </row>
        <row r="127">
          <cell r="A127">
            <v>217</v>
          </cell>
          <cell r="B127" t="str">
            <v>Materiales y útiles de enseñanza</v>
          </cell>
        </row>
        <row r="128">
          <cell r="A128">
            <v>21701</v>
          </cell>
          <cell r="B128" t="str">
            <v>Materiales y suministros para planteles educativos</v>
          </cell>
        </row>
        <row r="129">
          <cell r="A129">
            <v>218</v>
          </cell>
          <cell r="B129" t="str">
            <v>Materiales para el registro e identificación de bienes y personas</v>
          </cell>
        </row>
        <row r="130">
          <cell r="A130">
            <v>2200</v>
          </cell>
          <cell r="B130" t="str">
            <v>ALIMENTOS Y UTENSILIOS</v>
          </cell>
        </row>
        <row r="131">
          <cell r="A131">
            <v>221</v>
          </cell>
          <cell r="B131" t="str">
            <v>Productos alimenticios para personas</v>
          </cell>
        </row>
        <row r="132">
          <cell r="A132">
            <v>22101</v>
          </cell>
          <cell r="B132" t="str">
            <v>Productos alimenticios para el Ejército, Fuerza Aérea y Armada Mexicanos, y para los efectivos que participen en programas de seguridad pública</v>
          </cell>
        </row>
        <row r="133">
          <cell r="A133">
            <v>22102</v>
          </cell>
          <cell r="B133" t="str">
            <v>Productos alimenticios para personas derivado de la prestación de servicios públicos en unidades de salud, educativas, de readaptación social y otras</v>
          </cell>
        </row>
        <row r="134">
          <cell r="A134">
            <v>22103</v>
          </cell>
          <cell r="B134" t="str">
            <v>Productos alimenticios para el personal que realiza labores en campo o de supervisión</v>
          </cell>
        </row>
        <row r="135">
          <cell r="A135">
            <v>22104</v>
          </cell>
          <cell r="B135" t="str">
            <v>Productos alimenticios para el personal en las instalaciones de las dependencias y entidades</v>
          </cell>
        </row>
        <row r="136">
          <cell r="A136">
            <v>22105</v>
          </cell>
          <cell r="B136" t="str">
            <v>Productos alimenticios para la población en caso de desastres naturales</v>
          </cell>
        </row>
        <row r="137">
          <cell r="A137">
            <v>22106</v>
          </cell>
          <cell r="B137" t="str">
            <v>Productos alimenticios para el personal derivado de actividades extraordinarias</v>
          </cell>
        </row>
        <row r="138">
          <cell r="A138">
            <v>222</v>
          </cell>
          <cell r="B138" t="str">
            <v>Productos alimenticios para animales</v>
          </cell>
        </row>
        <row r="139">
          <cell r="A139">
            <v>22201</v>
          </cell>
          <cell r="B139" t="str">
            <v>Productos alimenticios para animales</v>
          </cell>
        </row>
        <row r="140">
          <cell r="A140">
            <v>223</v>
          </cell>
          <cell r="B140" t="str">
            <v>Utensilios para el servicio de alimentación</v>
          </cell>
        </row>
        <row r="141">
          <cell r="A141">
            <v>22301</v>
          </cell>
          <cell r="B141" t="str">
            <v>Utensilios para el servicio de alimentación</v>
          </cell>
        </row>
        <row r="142">
          <cell r="A142">
            <v>2300</v>
          </cell>
          <cell r="B142" t="str">
            <v>MATERIAS PRIMAS Y MATERIALES DE PRODUCCION Y COMERCIALIZACION</v>
          </cell>
        </row>
        <row r="143">
          <cell r="A143">
            <v>231</v>
          </cell>
          <cell r="B143" t="str">
            <v>Productos alimenticios, agropecuarios y forestales adquiridos como materia prima</v>
          </cell>
        </row>
        <row r="144">
          <cell r="A144">
            <v>23101</v>
          </cell>
          <cell r="B144" t="str">
            <v>Productos alimenticios, agropecuarios y forestales adquiridos como materia prima</v>
          </cell>
        </row>
        <row r="145">
          <cell r="A145">
            <v>232</v>
          </cell>
          <cell r="B145" t="str">
            <v>Insumos textiles adquiridos como materia prima</v>
          </cell>
        </row>
        <row r="146">
          <cell r="A146">
            <v>23201</v>
          </cell>
          <cell r="B146" t="str">
            <v>Insumos textiles adquiridos como materia prima</v>
          </cell>
        </row>
        <row r="147">
          <cell r="A147">
            <v>233</v>
          </cell>
          <cell r="B147" t="str">
            <v>Productos de papel, cartón e impresos adquiridos como materia prima</v>
          </cell>
        </row>
        <row r="148">
          <cell r="A148">
            <v>23301</v>
          </cell>
          <cell r="B148" t="str">
            <v>Productos de papel, cartón e impresos adquiridos como materia prima</v>
          </cell>
        </row>
        <row r="149">
          <cell r="A149">
            <v>234</v>
          </cell>
          <cell r="B149" t="str">
            <v>Combustibles, lubricantes, aditivos, carbón y sus derivados adquiridos como materia prima</v>
          </cell>
        </row>
        <row r="150">
          <cell r="A150">
            <v>23401</v>
          </cell>
          <cell r="B150" t="str">
            <v>Combustibles, lubricantes, aditivos, carbón y sus derivados adquiridos como materia prima</v>
          </cell>
        </row>
        <row r="151">
          <cell r="A151">
            <v>235</v>
          </cell>
          <cell r="B151" t="str">
            <v>Productos químicos, farmacéuticos y de laboratorio adquiridos como materia prima</v>
          </cell>
        </row>
        <row r="152">
          <cell r="A152">
            <v>23501</v>
          </cell>
          <cell r="B152" t="str">
            <v>Productos químicos, farmacéuticos y de laboratorio adquiridos como materia prima</v>
          </cell>
        </row>
        <row r="153">
          <cell r="A153">
            <v>236</v>
          </cell>
          <cell r="B153" t="str">
            <v>Productos metálicos y a base de minerales no metálicos adquiridos como materia prima</v>
          </cell>
        </row>
        <row r="154">
          <cell r="A154">
            <v>23601</v>
          </cell>
          <cell r="B154" t="str">
            <v>Productos metálicos y a base de minerales no metálicos adquiridos como materia prima</v>
          </cell>
        </row>
        <row r="155">
          <cell r="A155">
            <v>237</v>
          </cell>
          <cell r="B155" t="str">
            <v>Productos de cuero, piel, plástico y hule adquiridos como materia prima</v>
          </cell>
        </row>
        <row r="156">
          <cell r="A156">
            <v>23701</v>
          </cell>
          <cell r="B156" t="str">
            <v>Productos de cuero, piel, plástico y hule adquiridos como materia prima</v>
          </cell>
        </row>
        <row r="157">
          <cell r="A157">
            <v>238</v>
          </cell>
          <cell r="B157" t="str">
            <v>Mercancías adquiridas para su comercialización</v>
          </cell>
        </row>
        <row r="158">
          <cell r="A158">
            <v>23801</v>
          </cell>
          <cell r="B158" t="str">
            <v>Mercancías para su comercialización en tiendas del sector público</v>
          </cell>
        </row>
        <row r="159">
          <cell r="A159">
            <v>239</v>
          </cell>
          <cell r="B159" t="str">
            <v>Otros productos adquiridos como materia prima</v>
          </cell>
        </row>
        <row r="160">
          <cell r="A160">
            <v>23901</v>
          </cell>
          <cell r="B160" t="str">
            <v>Otros productos adquiridos como materia prima</v>
          </cell>
        </row>
        <row r="161">
          <cell r="A161">
            <v>23902</v>
          </cell>
          <cell r="B161" t="str">
            <v>Petróleo, gas y sus derivados adquiridos como materia prima</v>
          </cell>
        </row>
        <row r="162">
          <cell r="A162">
            <v>2400</v>
          </cell>
          <cell r="B162" t="str">
            <v>MATERIALES Y ARTICULOS DE CONSTRUCCION Y DE REPARACION</v>
          </cell>
        </row>
        <row r="163">
          <cell r="A163">
            <v>241</v>
          </cell>
          <cell r="B163" t="str">
            <v>Productos minerales no metálicos</v>
          </cell>
        </row>
        <row r="164">
          <cell r="A164">
            <v>24101</v>
          </cell>
          <cell r="B164" t="str">
            <v>Productos minerales no metálicos</v>
          </cell>
        </row>
        <row r="165">
          <cell r="A165">
            <v>242</v>
          </cell>
          <cell r="B165" t="str">
            <v>Cemento y productos de concreto</v>
          </cell>
        </row>
        <row r="166">
          <cell r="A166">
            <v>24201</v>
          </cell>
          <cell r="B166" t="str">
            <v>Cemento y productos de concreto</v>
          </cell>
        </row>
        <row r="167">
          <cell r="A167">
            <v>243</v>
          </cell>
          <cell r="B167" t="str">
            <v>Cal, yeso y productos de yeso</v>
          </cell>
        </row>
        <row r="168">
          <cell r="A168">
            <v>24301</v>
          </cell>
          <cell r="B168" t="str">
            <v>Cal, yeso y productos de yeso</v>
          </cell>
        </row>
        <row r="169">
          <cell r="A169">
            <v>244</v>
          </cell>
          <cell r="B169" t="str">
            <v>Madera y productos de madera</v>
          </cell>
        </row>
        <row r="170">
          <cell r="A170">
            <v>24401</v>
          </cell>
          <cell r="B170" t="str">
            <v>Madera y productos de madera</v>
          </cell>
        </row>
        <row r="171">
          <cell r="A171">
            <v>245</v>
          </cell>
          <cell r="B171" t="str">
            <v>Vidrio y productos de vidrio</v>
          </cell>
        </row>
        <row r="172">
          <cell r="A172">
            <v>24501</v>
          </cell>
          <cell r="B172" t="str">
            <v>Vidrio y productos de vidrio</v>
          </cell>
        </row>
        <row r="173">
          <cell r="A173">
            <v>246</v>
          </cell>
          <cell r="B173" t="str">
            <v>Material eléctrico y electrónico</v>
          </cell>
        </row>
        <row r="174">
          <cell r="A174">
            <v>24601</v>
          </cell>
          <cell r="B174" t="str">
            <v>Material eléctrico y electrónico</v>
          </cell>
        </row>
        <row r="175">
          <cell r="A175">
            <v>247</v>
          </cell>
          <cell r="B175" t="str">
            <v>Artículos metálicos para la construcción</v>
          </cell>
        </row>
        <row r="176">
          <cell r="A176">
            <v>24701</v>
          </cell>
          <cell r="B176" t="str">
            <v>Artículos metálicos para la construcción</v>
          </cell>
        </row>
        <row r="177">
          <cell r="A177">
            <v>248</v>
          </cell>
          <cell r="B177" t="str">
            <v>Materiales complementarios</v>
          </cell>
        </row>
        <row r="178">
          <cell r="A178">
            <v>24801</v>
          </cell>
          <cell r="B178" t="str">
            <v>Materiales complementarios</v>
          </cell>
        </row>
        <row r="179">
          <cell r="A179">
            <v>249</v>
          </cell>
          <cell r="B179" t="str">
            <v>Otros materiales y artículos de construcción y reparación</v>
          </cell>
        </row>
        <row r="180">
          <cell r="A180">
            <v>24901</v>
          </cell>
          <cell r="B180" t="str">
            <v>Otros materiales y artículos de construcción y reparación</v>
          </cell>
        </row>
        <row r="181">
          <cell r="A181">
            <v>2500</v>
          </cell>
          <cell r="B181" t="str">
            <v>PRODUCTOS QUIMICOS, FARMACEUTICOS Y DE LABORATORIO</v>
          </cell>
        </row>
        <row r="182">
          <cell r="A182">
            <v>251</v>
          </cell>
          <cell r="B182" t="str">
            <v>Productos químicos básicos</v>
          </cell>
        </row>
        <row r="183">
          <cell r="A183">
            <v>25101</v>
          </cell>
          <cell r="B183" t="str">
            <v>Productos químicos básicos</v>
          </cell>
        </row>
        <row r="184">
          <cell r="A184">
            <v>252</v>
          </cell>
          <cell r="B184" t="str">
            <v>Fertilizantes, pesticidas y otros agroquímicos</v>
          </cell>
        </row>
        <row r="185">
          <cell r="A185">
            <v>25201</v>
          </cell>
          <cell r="B185" t="str">
            <v>Plaguicidas, abonos y fertilizantes</v>
          </cell>
        </row>
        <row r="186">
          <cell r="A186">
            <v>253</v>
          </cell>
          <cell r="B186" t="str">
            <v>Medicinas y productos farmacéuticos</v>
          </cell>
        </row>
        <row r="187">
          <cell r="A187">
            <v>25301</v>
          </cell>
          <cell r="B187" t="str">
            <v>Medicinas y productos farmacéuticos</v>
          </cell>
        </row>
        <row r="188">
          <cell r="A188">
            <v>254</v>
          </cell>
          <cell r="B188" t="str">
            <v>Materiales, accesorios y suministros médicos</v>
          </cell>
        </row>
        <row r="189">
          <cell r="A189">
            <v>25401</v>
          </cell>
          <cell r="B189" t="str">
            <v>Materiales, accesorios y suministros médicos</v>
          </cell>
        </row>
        <row r="190">
          <cell r="A190">
            <v>255</v>
          </cell>
          <cell r="B190" t="str">
            <v>Materiales, accesorios y suministros de laboratorio</v>
          </cell>
        </row>
        <row r="191">
          <cell r="A191">
            <v>25501</v>
          </cell>
          <cell r="B191" t="str">
            <v>Materiales, accesorios y suministros de laboratorio</v>
          </cell>
        </row>
        <row r="192">
          <cell r="A192">
            <v>256</v>
          </cell>
          <cell r="B192" t="str">
            <v>Fibras sintéticas, hules, plásticos y derivados</v>
          </cell>
        </row>
        <row r="193">
          <cell r="A193">
            <v>259</v>
          </cell>
          <cell r="B193" t="str">
            <v>Otros productos químicos</v>
          </cell>
        </row>
        <row r="194">
          <cell r="A194">
            <v>25901</v>
          </cell>
          <cell r="B194" t="str">
            <v>Otros productos químicos</v>
          </cell>
        </row>
        <row r="195">
          <cell r="A195">
            <v>2600</v>
          </cell>
          <cell r="B195" t="str">
            <v>COMBUSTIBLES, LUBRICANTES Y ADITIVOS</v>
          </cell>
        </row>
        <row r="196">
          <cell r="A196">
            <v>261</v>
          </cell>
          <cell r="B196" t="str">
            <v>Combustibles, lubricantes y aditivos</v>
          </cell>
        </row>
        <row r="197">
          <cell r="A197">
            <v>26101</v>
          </cell>
          <cell r="B197" t="str">
            <v>Combustibles, lubricantes y aditivos para vehículos terrestres, aéreos, marítimos, lacustres y fluviales destinados a la ejecución de programas de seguridad pública y nacional</v>
          </cell>
        </row>
        <row r="198">
          <cell r="A198">
            <v>26102</v>
          </cell>
          <cell r="B198" t="str">
            <v>Combustibles, lubricantes y aditivos para vehículos terrestres, aéreos, marítimos, lacustres y fluviales destinados a servicios públicos y la operación de programas públicos</v>
          </cell>
        </row>
        <row r="199">
          <cell r="A199">
            <v>26103</v>
          </cell>
          <cell r="B199" t="str">
            <v>Combustibles, lubricantes y aditivos para vehículos terrestres, aéreos, marítimos, lacustres y fluviales destinados a servicios administrativos</v>
          </cell>
        </row>
        <row r="200">
          <cell r="A200">
            <v>26104</v>
          </cell>
          <cell r="B200" t="str">
            <v>Combustibles, lubricantes y aditivos para vehículos terrestres, aéreos, marítimos, lacustres y fluviales asignados a servidores públicos</v>
          </cell>
        </row>
        <row r="201">
          <cell r="A201">
            <v>26105</v>
          </cell>
          <cell r="B201" t="str">
            <v>Combustibles, lubricantes y aditivos para maquinaria, equipo de producción y servicios administrativos</v>
          </cell>
        </row>
        <row r="202">
          <cell r="A202">
            <v>26106</v>
          </cell>
          <cell r="B202" t="str">
            <v>PIDIREGAS cargos variables</v>
          </cell>
        </row>
        <row r="203">
          <cell r="A203">
            <v>26107</v>
          </cell>
          <cell r="B203" t="str">
            <v>Combustibles nacionales para plantas productivas</v>
          </cell>
        </row>
        <row r="204">
          <cell r="A204">
            <v>26108</v>
          </cell>
          <cell r="B204" t="str">
            <v>Combustibles de importación para plantas productivas</v>
          </cell>
        </row>
        <row r="205">
          <cell r="A205">
            <v>262</v>
          </cell>
          <cell r="B205" t="str">
            <v>Carbón y sus derivados</v>
          </cell>
        </row>
        <row r="206">
          <cell r="A206">
            <v>2700</v>
          </cell>
          <cell r="B206" t="str">
            <v>VESTUARIO, BLANCOS, PRENDAS DE PROTECCION Y ARTICULOS DEPORTIVOS</v>
          </cell>
        </row>
        <row r="207">
          <cell r="A207">
            <v>271</v>
          </cell>
          <cell r="B207" t="str">
            <v>Vestuario y uniformes</v>
          </cell>
        </row>
        <row r="208">
          <cell r="A208">
            <v>27101</v>
          </cell>
          <cell r="B208" t="str">
            <v>Vestuario y uniformes</v>
          </cell>
        </row>
        <row r="209">
          <cell r="A209">
            <v>272</v>
          </cell>
          <cell r="B209" t="str">
            <v>Prendas de seguridad y protección personal</v>
          </cell>
        </row>
        <row r="210">
          <cell r="A210">
            <v>27201</v>
          </cell>
          <cell r="B210" t="str">
            <v>Prendas de protección personal</v>
          </cell>
        </row>
        <row r="211">
          <cell r="A211">
            <v>273</v>
          </cell>
          <cell r="B211" t="str">
            <v>Artículos deportivos</v>
          </cell>
        </row>
        <row r="212">
          <cell r="A212">
            <v>27301</v>
          </cell>
          <cell r="B212" t="str">
            <v>Artículos deportivos</v>
          </cell>
        </row>
        <row r="213">
          <cell r="A213">
            <v>274</v>
          </cell>
          <cell r="B213" t="str">
            <v>Productos textiles</v>
          </cell>
        </row>
        <row r="214">
          <cell r="A214">
            <v>27401</v>
          </cell>
          <cell r="B214" t="str">
            <v>Productos textiles</v>
          </cell>
        </row>
        <row r="215">
          <cell r="A215">
            <v>275</v>
          </cell>
          <cell r="B215" t="str">
            <v>Blancos y otros productos textiles, excepto prendas de vestir</v>
          </cell>
        </row>
        <row r="216">
          <cell r="A216">
            <v>27501</v>
          </cell>
          <cell r="B216" t="str">
            <v>Blancos y otros productos textiles, excepto prendas de vestir</v>
          </cell>
        </row>
        <row r="217">
          <cell r="A217">
            <v>2800</v>
          </cell>
          <cell r="B217" t="str">
            <v>MATERIALES Y SUMINISTROS PARA SEGURIDAD</v>
          </cell>
        </row>
        <row r="218">
          <cell r="A218">
            <v>281</v>
          </cell>
          <cell r="B218" t="str">
            <v>Sustancias y materiales explosivos</v>
          </cell>
        </row>
        <row r="219">
          <cell r="A219">
            <v>28101</v>
          </cell>
          <cell r="B219" t="str">
            <v>Sustancias y materiales explosivos</v>
          </cell>
        </row>
        <row r="220">
          <cell r="A220">
            <v>282</v>
          </cell>
          <cell r="B220" t="str">
            <v>Materiales de seguridad pública</v>
          </cell>
        </row>
        <row r="221">
          <cell r="A221">
            <v>28201</v>
          </cell>
          <cell r="B221" t="str">
            <v>Materiales de seguridad pública</v>
          </cell>
        </row>
        <row r="222">
          <cell r="A222">
            <v>283</v>
          </cell>
          <cell r="B222" t="str">
            <v>Prendas de protección para seguridad pública y nacional</v>
          </cell>
        </row>
        <row r="223">
          <cell r="A223">
            <v>28301</v>
          </cell>
          <cell r="B223" t="str">
            <v>Prendas de protección para seguridad pública y nacional</v>
          </cell>
        </row>
        <row r="224">
          <cell r="A224">
            <v>2900</v>
          </cell>
          <cell r="B224" t="str">
            <v>HERRAMIENTAS, REFACCIONES Y ACCESORIOS MENORES</v>
          </cell>
        </row>
        <row r="225">
          <cell r="A225">
            <v>291</v>
          </cell>
          <cell r="B225" t="str">
            <v>Herramientas menores</v>
          </cell>
        </row>
        <row r="226">
          <cell r="A226">
            <v>29101</v>
          </cell>
          <cell r="B226" t="str">
            <v>Herramientas menores</v>
          </cell>
        </row>
        <row r="227">
          <cell r="A227">
            <v>292</v>
          </cell>
          <cell r="B227" t="str">
            <v>Refacciones y accesorios menores de edificios</v>
          </cell>
        </row>
        <row r="228">
          <cell r="A228">
            <v>29201</v>
          </cell>
          <cell r="B228" t="str">
            <v>Refacciones y accesorios menores de edificios</v>
          </cell>
        </row>
        <row r="229">
          <cell r="A229">
            <v>293</v>
          </cell>
          <cell r="B229" t="str">
            <v>Refacciones y accesorios menores de mobiliario y equipo de administración, educacional y recreativo</v>
          </cell>
        </row>
        <row r="230">
          <cell r="A230">
            <v>29301</v>
          </cell>
          <cell r="B230" t="str">
            <v>Refacciones y accesorios menores de mobiliario y equipo de administración, educacional y recreativo</v>
          </cell>
        </row>
        <row r="231">
          <cell r="A231">
            <v>294</v>
          </cell>
          <cell r="B231" t="str">
            <v>Refacciones y accesorios menores de equipo de cómputo y tecnologías de la información</v>
          </cell>
        </row>
        <row r="232">
          <cell r="A232">
            <v>29401</v>
          </cell>
          <cell r="B232" t="str">
            <v>Refacciones y accesorios para equipo de cómputo</v>
          </cell>
        </row>
        <row r="233">
          <cell r="A233">
            <v>295</v>
          </cell>
          <cell r="B233" t="str">
            <v>Refacciones y accesorios menores de equipo e instrumental médico y de laboratorio</v>
          </cell>
        </row>
        <row r="234">
          <cell r="A234">
            <v>29501</v>
          </cell>
          <cell r="B234" t="str">
            <v>Refacciones y accesorios menores de equipo e instrumental médico y de laboratorio</v>
          </cell>
        </row>
        <row r="235">
          <cell r="A235">
            <v>296</v>
          </cell>
          <cell r="B235" t="str">
            <v>Refacciones y accesorios menores de equipo de transporte</v>
          </cell>
        </row>
        <row r="236">
          <cell r="A236">
            <v>29601</v>
          </cell>
          <cell r="B236" t="str">
            <v>Refacciones y accesorios menores de equipo de transporte</v>
          </cell>
        </row>
        <row r="237">
          <cell r="A237">
            <v>297</v>
          </cell>
          <cell r="B237" t="str">
            <v>Refacciones y accesorios menores de equipo de defensa y seguridad</v>
          </cell>
        </row>
        <row r="238">
          <cell r="A238">
            <v>29701</v>
          </cell>
          <cell r="B238" t="str">
            <v>Refacciones y accesorios menores de equipo de defensa y seguridad</v>
          </cell>
        </row>
        <row r="239">
          <cell r="A239">
            <v>298</v>
          </cell>
          <cell r="B239" t="str">
            <v>Refacciones y accesorios menores de maquinaria y otros equipos</v>
          </cell>
        </row>
        <row r="240">
          <cell r="A240">
            <v>29801</v>
          </cell>
          <cell r="B240" t="str">
            <v>Refacciones y accesorios menores de maquinaria y otros equipos</v>
          </cell>
        </row>
        <row r="241">
          <cell r="A241">
            <v>299</v>
          </cell>
          <cell r="B241" t="str">
            <v>Refacciones y accesorios menores otros bienes muebles</v>
          </cell>
        </row>
        <row r="242">
          <cell r="A242">
            <v>29901</v>
          </cell>
          <cell r="B242" t="str">
            <v>Refacciones y accesorios menores otros bienes muebles</v>
          </cell>
        </row>
        <row r="243">
          <cell r="A243">
            <v>3000</v>
          </cell>
          <cell r="B243" t="str">
            <v>SERVICIOS GENERALES</v>
          </cell>
        </row>
        <row r="244">
          <cell r="A244">
            <v>3100</v>
          </cell>
          <cell r="B244" t="str">
            <v>SERVICIOS BASICOS</v>
          </cell>
        </row>
        <row r="245">
          <cell r="A245">
            <v>311</v>
          </cell>
          <cell r="B245" t="str">
            <v>Energía eléctrica</v>
          </cell>
        </row>
        <row r="246">
          <cell r="A246">
            <v>31101</v>
          </cell>
          <cell r="B246" t="str">
            <v>Servicio de energía eléctrica</v>
          </cell>
        </row>
        <row r="247">
          <cell r="A247">
            <v>312</v>
          </cell>
          <cell r="B247" t="str">
            <v>Gas</v>
          </cell>
        </row>
        <row r="248">
          <cell r="A248">
            <v>31201</v>
          </cell>
          <cell r="B248" t="str">
            <v>Servicio de gas</v>
          </cell>
        </row>
        <row r="249">
          <cell r="A249">
            <v>313</v>
          </cell>
          <cell r="B249" t="str">
            <v>Agua</v>
          </cell>
        </row>
        <row r="250">
          <cell r="A250">
            <v>31301</v>
          </cell>
          <cell r="B250" t="str">
            <v>Servicio de agua</v>
          </cell>
        </row>
        <row r="251">
          <cell r="A251">
            <v>314</v>
          </cell>
          <cell r="B251" t="str">
            <v>Telefonía tradicional</v>
          </cell>
        </row>
        <row r="252">
          <cell r="A252">
            <v>31401</v>
          </cell>
          <cell r="B252" t="str">
            <v>Servicio telefónico convencional</v>
          </cell>
        </row>
        <row r="253">
          <cell r="A253">
            <v>315</v>
          </cell>
          <cell r="B253" t="str">
            <v>Telefonía celular</v>
          </cell>
        </row>
        <row r="254">
          <cell r="A254">
            <v>31501</v>
          </cell>
          <cell r="B254" t="str">
            <v>Servicio de telefonía celular</v>
          </cell>
        </row>
        <row r="255">
          <cell r="A255">
            <v>316</v>
          </cell>
          <cell r="B255" t="str">
            <v>Servicios de telecomunicaciones y satélites</v>
          </cell>
        </row>
        <row r="256">
          <cell r="A256">
            <v>31601</v>
          </cell>
          <cell r="B256" t="str">
            <v>Servicio de radiolocalización</v>
          </cell>
        </row>
        <row r="257">
          <cell r="A257">
            <v>31602</v>
          </cell>
          <cell r="B257" t="str">
            <v>Servicios de telecomunicaciones</v>
          </cell>
        </row>
        <row r="258">
          <cell r="A258">
            <v>317</v>
          </cell>
          <cell r="B258" t="str">
            <v>Servicios de acceso de Internet, redes y procesamiento de información</v>
          </cell>
        </row>
        <row r="259">
          <cell r="A259">
            <v>31701</v>
          </cell>
          <cell r="B259" t="str">
            <v>Servicios de conducción de señales analógicas y digitales</v>
          </cell>
        </row>
        <row r="260">
          <cell r="A260">
            <v>318</v>
          </cell>
          <cell r="B260" t="str">
            <v>Servicios postales y telegráficos</v>
          </cell>
        </row>
        <row r="261">
          <cell r="A261">
            <v>31801</v>
          </cell>
          <cell r="B261" t="str">
            <v>Servicio postal</v>
          </cell>
        </row>
        <row r="262">
          <cell r="A262">
            <v>31802</v>
          </cell>
          <cell r="B262" t="str">
            <v>Servicio telegráfico</v>
          </cell>
        </row>
        <row r="263">
          <cell r="A263">
            <v>319</v>
          </cell>
          <cell r="B263" t="str">
            <v>Servicios integrales y otros servicios</v>
          </cell>
        </row>
        <row r="264">
          <cell r="A264">
            <v>31901</v>
          </cell>
          <cell r="B264" t="str">
            <v>Servicios integrales de telecomunicación</v>
          </cell>
        </row>
        <row r="265">
          <cell r="A265">
            <v>31902</v>
          </cell>
          <cell r="B265" t="str">
            <v>Contratación de otros servicios</v>
          </cell>
        </row>
        <row r="266">
          <cell r="A266">
            <v>31903</v>
          </cell>
          <cell r="B266" t="str">
            <v>Servicios generales para planteles educativos</v>
          </cell>
        </row>
        <row r="267">
          <cell r="A267">
            <v>3200</v>
          </cell>
          <cell r="B267" t="str">
            <v>SERVICIOS DE ARRENDAMIENTO</v>
          </cell>
        </row>
        <row r="268">
          <cell r="A268">
            <v>321</v>
          </cell>
          <cell r="B268" t="str">
            <v>Arrendamiento de terrenos</v>
          </cell>
        </row>
        <row r="269">
          <cell r="A269">
            <v>32101</v>
          </cell>
          <cell r="B269" t="str">
            <v>Arrendamiento de terrenos</v>
          </cell>
        </row>
        <row r="270">
          <cell r="A270">
            <v>322</v>
          </cell>
          <cell r="B270" t="str">
            <v>Arrendamiento de edificios</v>
          </cell>
        </row>
        <row r="271">
          <cell r="A271">
            <v>32201</v>
          </cell>
          <cell r="B271" t="str">
            <v>Arrendamiento de edificios y locales</v>
          </cell>
        </row>
        <row r="272">
          <cell r="A272">
            <v>323</v>
          </cell>
          <cell r="B272" t="str">
            <v>Arrendamiento de mobiliario y equipo de administración, educacional y recreativo</v>
          </cell>
        </row>
        <row r="273">
          <cell r="A273">
            <v>32301</v>
          </cell>
          <cell r="B273" t="str">
            <v>Arrendamiento de equipo y bienes informáticos</v>
          </cell>
        </row>
        <row r="274">
          <cell r="A274">
            <v>32302</v>
          </cell>
          <cell r="B274" t="str">
            <v>Arrendamiento de mobiliario</v>
          </cell>
        </row>
        <row r="275">
          <cell r="A275">
            <v>324</v>
          </cell>
          <cell r="B275" t="str">
            <v>Arrendamiento de equipo e instrumental médico y de laboratorio</v>
          </cell>
        </row>
        <row r="276">
          <cell r="A276">
            <v>325</v>
          </cell>
          <cell r="B276" t="str">
            <v>Arrendamiento de equipo de transporte</v>
          </cell>
        </row>
        <row r="277">
          <cell r="A277">
            <v>32501</v>
          </cell>
          <cell r="B277" t="str">
            <v>Arrendamiento de vehículos terrestres, aéreos, marítimos, lacustres y fluviales para la ejecución de programas de seguridad pública y nacional</v>
          </cell>
        </row>
        <row r="278">
          <cell r="A278">
            <v>32502</v>
          </cell>
          <cell r="B278" t="str">
            <v>Arrendamiento de vehículos terrestres, aéreos, marítimos, lacustres y fluviales para servicios públicos y la operación de programas públicos</v>
          </cell>
        </row>
        <row r="279">
          <cell r="A279">
            <v>32503</v>
          </cell>
          <cell r="B279" t="str">
            <v>Arrendamiento de vehículos terrestres, aéreos, marítimos, lacustres y fluviales para servicios administrativos</v>
          </cell>
        </row>
        <row r="280">
          <cell r="A280">
            <v>32504</v>
          </cell>
          <cell r="B280" t="str">
            <v>Arrendamiento de vehículos terrestres, aéreos, marítimos, lacustres y fluviales para desastres naturales</v>
          </cell>
        </row>
        <row r="281">
          <cell r="A281">
            <v>32505</v>
          </cell>
          <cell r="B281" t="str">
            <v>Arrendamiento de vehículos terrestres, aéreos, marítimos, lacustres y fluviales para servidores públicos</v>
          </cell>
        </row>
        <row r="282">
          <cell r="A282">
            <v>326</v>
          </cell>
          <cell r="B282" t="str">
            <v>Arrendamiento de maquinaria, otros equipos y herramientas</v>
          </cell>
        </row>
        <row r="283">
          <cell r="A283">
            <v>32601</v>
          </cell>
          <cell r="B283" t="str">
            <v>Arrendamiento de maquinaria y equipo</v>
          </cell>
        </row>
        <row r="284">
          <cell r="A284">
            <v>327</v>
          </cell>
          <cell r="B284" t="str">
            <v>Arrendamiento de activos intangibles</v>
          </cell>
        </row>
        <row r="285">
          <cell r="A285">
            <v>32701</v>
          </cell>
          <cell r="B285" t="str">
            <v>Patentes, regalías y otros</v>
          </cell>
        </row>
        <row r="286">
          <cell r="A286">
            <v>328</v>
          </cell>
          <cell r="B286" t="str">
            <v>Arrendamiento financiero</v>
          </cell>
        </row>
        <row r="287">
          <cell r="A287">
            <v>329</v>
          </cell>
          <cell r="B287" t="str">
            <v>Otros arrendamientos</v>
          </cell>
        </row>
        <row r="288">
          <cell r="A288">
            <v>32901</v>
          </cell>
          <cell r="B288" t="str">
            <v>Arrendamiento de sustancias y productos químicos</v>
          </cell>
        </row>
        <row r="289">
          <cell r="A289">
            <v>32902</v>
          </cell>
          <cell r="B289" t="str">
            <v>PIDIREGAS cargos fijos</v>
          </cell>
        </row>
        <row r="290">
          <cell r="A290">
            <v>32903</v>
          </cell>
          <cell r="B290" t="str">
            <v>Otros Arrendamientos</v>
          </cell>
        </row>
        <row r="291">
          <cell r="A291">
            <v>3300</v>
          </cell>
          <cell r="B291" t="str">
            <v>SERVICIOS PROFESIONALES, CIENTIFICOS, TECNICOS Y OTROS SERVICIOS</v>
          </cell>
        </row>
        <row r="292">
          <cell r="A292">
            <v>331</v>
          </cell>
          <cell r="B292" t="str">
            <v>Servicios legales, de contabilidad, auditoría y relacionados</v>
          </cell>
        </row>
        <row r="293">
          <cell r="A293">
            <v>33101</v>
          </cell>
          <cell r="B293" t="str">
            <v>Asesorías asociadas a convenios, tratados o acuerdos</v>
          </cell>
        </row>
        <row r="294">
          <cell r="A294">
            <v>33102</v>
          </cell>
          <cell r="B294" t="str">
            <v>Asesorías por controversias en el marco de los tratados internacionales</v>
          </cell>
        </row>
        <row r="295">
          <cell r="A295">
            <v>33103</v>
          </cell>
          <cell r="B295" t="str">
            <v>Consultorías para programas o proyectos financiados por organismos internacionales</v>
          </cell>
        </row>
        <row r="296">
          <cell r="A296">
            <v>33104</v>
          </cell>
          <cell r="B296" t="str">
            <v>Otras asesorías para la operación de programas</v>
          </cell>
        </row>
        <row r="297">
          <cell r="A297">
            <v>33105</v>
          </cell>
          <cell r="B297" t="str">
            <v>Servicios relacionados con procedimientos jurisdiccionales</v>
          </cell>
        </row>
        <row r="298">
          <cell r="A298">
            <v>332</v>
          </cell>
          <cell r="B298" t="str">
            <v>Servicios de diseño, arquitectura, ingeniería y actividades relacionadas</v>
          </cell>
        </row>
        <row r="299">
          <cell r="A299">
            <v>333</v>
          </cell>
          <cell r="B299" t="str">
            <v>Servicios de consultoría administrativa, procesos, técnica y en tecnologías de la información</v>
          </cell>
        </row>
        <row r="300">
          <cell r="A300">
            <v>33301</v>
          </cell>
          <cell r="B300" t="str">
            <v>Servicios de informática</v>
          </cell>
        </row>
        <row r="301">
          <cell r="A301">
            <v>33302</v>
          </cell>
          <cell r="B301" t="str">
            <v>Servicios estadísticos y geográficos</v>
          </cell>
        </row>
        <row r="302">
          <cell r="A302">
            <v>33303</v>
          </cell>
          <cell r="B302" t="str">
            <v>Servicios relacionados con certificación de procesos</v>
          </cell>
        </row>
        <row r="303">
          <cell r="A303">
            <v>334</v>
          </cell>
          <cell r="B303" t="str">
            <v>Servicios de capacitación</v>
          </cell>
        </row>
        <row r="304">
          <cell r="A304">
            <v>33401</v>
          </cell>
          <cell r="B304" t="str">
            <v>Servicios para capacitación a servidores públicos</v>
          </cell>
        </row>
        <row r="305">
          <cell r="A305">
            <v>335</v>
          </cell>
          <cell r="B305" t="str">
            <v>Servicios de investigación científica y desarrollo</v>
          </cell>
        </row>
        <row r="306">
          <cell r="A306">
            <v>33501</v>
          </cell>
          <cell r="B306" t="str">
            <v>Estudios e investigaciones</v>
          </cell>
        </row>
        <row r="307">
          <cell r="A307">
            <v>336</v>
          </cell>
          <cell r="B307" t="str">
            <v>Servicios de apoyo administrativo, traducción, fotocopiado e impresión</v>
          </cell>
        </row>
        <row r="308">
          <cell r="A308">
            <v>33601</v>
          </cell>
          <cell r="B308" t="str">
            <v>Servicios relacionados con traducciones</v>
          </cell>
        </row>
        <row r="309">
          <cell r="A309">
            <v>33602</v>
          </cell>
          <cell r="B309" t="str">
            <v>Otros servicios comerciales</v>
          </cell>
        </row>
        <row r="310">
          <cell r="A310">
            <v>33603</v>
          </cell>
          <cell r="B310" t="str">
            <v>Impresiones de documentos oficiales para la prestación de servicios públicos, identificación, formatos administrativos y fiscales, formas valoradas, certificados y títulos</v>
          </cell>
        </row>
        <row r="311">
          <cell r="A311">
            <v>33604</v>
          </cell>
          <cell r="B311" t="str">
            <v>Impresión y elaboración de material informativo derivado de la operación y administración de las dependencias y entidades</v>
          </cell>
        </row>
        <row r="312">
          <cell r="A312">
            <v>33605</v>
          </cell>
          <cell r="B312" t="str">
            <v>Información en medios masivos derivada de la operación y administración de las dependencias y entidades</v>
          </cell>
        </row>
        <row r="313">
          <cell r="A313">
            <v>337</v>
          </cell>
          <cell r="B313" t="str">
            <v>Servicios de protección y seguridad</v>
          </cell>
        </row>
        <row r="314">
          <cell r="A314">
            <v>33701</v>
          </cell>
          <cell r="B314" t="str">
            <v>Gastos de seguridad pública y nacional</v>
          </cell>
        </row>
        <row r="315">
          <cell r="A315">
            <v>33702</v>
          </cell>
          <cell r="B315" t="str">
            <v>Gastos en actividades de seguridad y logística del Estado Mayor Presidencial</v>
          </cell>
        </row>
        <row r="316">
          <cell r="A316">
            <v>338</v>
          </cell>
          <cell r="B316" t="str">
            <v>Servicios de vigilancia</v>
          </cell>
        </row>
        <row r="317">
          <cell r="A317">
            <v>33801</v>
          </cell>
          <cell r="B317" t="str">
            <v>Servicios de vigilancia</v>
          </cell>
        </row>
        <row r="318">
          <cell r="A318">
            <v>339</v>
          </cell>
          <cell r="B318" t="str">
            <v>Servicios profesionales, científicos y técnicos integrales</v>
          </cell>
        </row>
        <row r="319">
          <cell r="A319">
            <v>33901</v>
          </cell>
          <cell r="B319" t="str">
            <v>Subcontratación de servicios con terceros</v>
          </cell>
        </row>
        <row r="320">
          <cell r="A320">
            <v>33902</v>
          </cell>
          <cell r="B320" t="str">
            <v>Proyectos para prestación de servicios</v>
          </cell>
        </row>
        <row r="321">
          <cell r="A321">
            <v>33903</v>
          </cell>
          <cell r="B321" t="str">
            <v>Servicios integrales</v>
          </cell>
        </row>
        <row r="322">
          <cell r="A322">
            <v>3400</v>
          </cell>
          <cell r="B322" t="str">
            <v>SERVICIOS FINANCIEROS, BANCARIOS Y COMERCIALES</v>
          </cell>
        </row>
        <row r="323">
          <cell r="A323">
            <v>341</v>
          </cell>
          <cell r="B323" t="str">
            <v>Servicios financieros y bancarios</v>
          </cell>
        </row>
        <row r="324">
          <cell r="A324">
            <v>34101</v>
          </cell>
          <cell r="B324" t="str">
            <v>Servicios bancarios y financieros</v>
          </cell>
        </row>
        <row r="325">
          <cell r="A325">
            <v>342</v>
          </cell>
          <cell r="B325" t="str">
            <v>Servicios de cobranza, investigación crediticia y similar</v>
          </cell>
        </row>
        <row r="326">
          <cell r="A326">
            <v>343</v>
          </cell>
          <cell r="B326" t="str">
            <v>Servicios de recaudación, traslado y custodia de valores</v>
          </cell>
        </row>
        <row r="327">
          <cell r="A327">
            <v>34301</v>
          </cell>
          <cell r="B327" t="str">
            <v>Gastos inherentes a la recaudación</v>
          </cell>
        </row>
        <row r="328">
          <cell r="A328">
            <v>344</v>
          </cell>
          <cell r="B328" t="str">
            <v>Seguros de responsabilidad patrimonial y fianzas</v>
          </cell>
        </row>
        <row r="329">
          <cell r="A329">
            <v>34401</v>
          </cell>
          <cell r="B329" t="str">
            <v>Seguro de responsabilidad patrimonial del Estado</v>
          </cell>
        </row>
        <row r="330">
          <cell r="A330">
            <v>345</v>
          </cell>
          <cell r="B330" t="str">
            <v>Seguro de bienes patrimoniales</v>
          </cell>
        </row>
        <row r="331">
          <cell r="A331">
            <v>34501</v>
          </cell>
          <cell r="B331" t="str">
            <v>Seguros de bienes patrimoniales</v>
          </cell>
        </row>
        <row r="332">
          <cell r="A332">
            <v>346</v>
          </cell>
          <cell r="B332" t="str">
            <v>Almacenaje, envase y embalaje</v>
          </cell>
        </row>
        <row r="333">
          <cell r="A333">
            <v>34601</v>
          </cell>
          <cell r="B333" t="str">
            <v>Almacenaje, embalaje y envase</v>
          </cell>
        </row>
        <row r="334">
          <cell r="A334">
            <v>347</v>
          </cell>
          <cell r="B334" t="str">
            <v>Fletes y maniobras</v>
          </cell>
        </row>
        <row r="335">
          <cell r="A335">
            <v>34701</v>
          </cell>
          <cell r="B335" t="str">
            <v>Fletes y maniobras</v>
          </cell>
        </row>
        <row r="336">
          <cell r="A336">
            <v>348</v>
          </cell>
          <cell r="B336" t="str">
            <v>Comisiones por ventas</v>
          </cell>
        </row>
        <row r="337">
          <cell r="A337">
            <v>34801</v>
          </cell>
          <cell r="B337" t="str">
            <v>Comisiones por ventas</v>
          </cell>
        </row>
        <row r="338">
          <cell r="A338">
            <v>349</v>
          </cell>
          <cell r="B338" t="str">
            <v>Servicios financieros, bancarios y comerciales integrales</v>
          </cell>
        </row>
        <row r="339">
          <cell r="A339">
            <v>3500</v>
          </cell>
          <cell r="B339" t="str">
            <v>SERVICIOS DE INSTALACION, REPARACION, MANTENIMIENTO Y CONSERVACION</v>
          </cell>
        </row>
        <row r="340">
          <cell r="A340">
            <v>351</v>
          </cell>
          <cell r="B340" t="str">
            <v>Conservación y mantenimiento menor de inmuebles</v>
          </cell>
        </row>
        <row r="341">
          <cell r="A341">
            <v>35101</v>
          </cell>
          <cell r="B341" t="str">
            <v>Mantenimiento y conservación de inmuebles para la prestación de servicios administrativos</v>
          </cell>
        </row>
        <row r="342">
          <cell r="A342">
            <v>35102</v>
          </cell>
          <cell r="B342" t="str">
            <v>Mantenimiento y conservación de inmuebles para la prestación de servicios públicos</v>
          </cell>
        </row>
        <row r="343">
          <cell r="A343">
            <v>352</v>
          </cell>
          <cell r="B343" t="str">
            <v>Instalación, reparación y mantenimiento de mobiliario y equipo de administración, educacional y recreativo</v>
          </cell>
        </row>
        <row r="344">
          <cell r="A344">
            <v>35201</v>
          </cell>
          <cell r="B344" t="str">
            <v>Mantenimiento y conservación de mobiliario y equipo de administración</v>
          </cell>
        </row>
        <row r="345">
          <cell r="A345">
            <v>353</v>
          </cell>
          <cell r="B345" t="str">
            <v>Instalación, reparación y mantenimiento de equipo de cómputo y tecnología de la información</v>
          </cell>
        </row>
        <row r="346">
          <cell r="A346">
            <v>35301</v>
          </cell>
          <cell r="B346" t="str">
            <v>Mantenimiento y conservación de bienes informáticos</v>
          </cell>
        </row>
        <row r="347">
          <cell r="A347">
            <v>354</v>
          </cell>
          <cell r="B347" t="str">
            <v>Instalación, reparación y mantenimiento de equipo e instrumental médico y de laboratorio</v>
          </cell>
        </row>
        <row r="348">
          <cell r="A348">
            <v>35401</v>
          </cell>
          <cell r="B348" t="str">
            <v>Instalación, reparación y mantenimiento de equipo e instrumental médico y de laboratorio</v>
          </cell>
        </row>
        <row r="349">
          <cell r="A349">
            <v>355</v>
          </cell>
          <cell r="B349" t="str">
            <v>Reparación y mantenimiento de equipo de transporte</v>
          </cell>
        </row>
        <row r="350">
          <cell r="A350">
            <v>35501</v>
          </cell>
          <cell r="B350" t="str">
            <v>Mantenimiento y conservación de vehículos terrestres, aéreos, marítimos, lacustres y fluviales</v>
          </cell>
        </row>
        <row r="351">
          <cell r="A351">
            <v>356</v>
          </cell>
          <cell r="B351" t="str">
            <v>Reparación y mantenimiento de equipo de defensa y seguridad</v>
          </cell>
        </row>
        <row r="352">
          <cell r="A352">
            <v>35601</v>
          </cell>
          <cell r="B352" t="str">
            <v>Reparación y mantenimiento de equipo de defensa y seguridad</v>
          </cell>
        </row>
        <row r="353">
          <cell r="A353">
            <v>357</v>
          </cell>
          <cell r="B353" t="str">
            <v>Instalación, reparación y mantenimiento de maquinaria, otros equipos y herramienta</v>
          </cell>
        </row>
        <row r="354">
          <cell r="A354">
            <v>35701</v>
          </cell>
          <cell r="B354" t="str">
            <v>Mantenimiento y conservación de maquinaria y equipo</v>
          </cell>
        </row>
        <row r="355">
          <cell r="A355">
            <v>35702</v>
          </cell>
          <cell r="B355" t="str">
            <v>Mantenimiento y conservación de plantas e instalaciones productivas</v>
          </cell>
        </row>
        <row r="356">
          <cell r="A356">
            <v>358</v>
          </cell>
          <cell r="B356" t="str">
            <v>Servicios de limpieza y manejo de desechos</v>
          </cell>
        </row>
        <row r="357">
          <cell r="A357">
            <v>35801</v>
          </cell>
          <cell r="B357" t="str">
            <v>Servicios de lavandería, limpieza e higiene</v>
          </cell>
        </row>
        <row r="358">
          <cell r="A358">
            <v>359</v>
          </cell>
          <cell r="B358" t="str">
            <v>Servicios de jardinería y fumigación</v>
          </cell>
        </row>
        <row r="359">
          <cell r="A359">
            <v>35901</v>
          </cell>
          <cell r="B359" t="str">
            <v>Servicios de jardinería y fumigación</v>
          </cell>
        </row>
        <row r="360">
          <cell r="A360">
            <v>3600</v>
          </cell>
          <cell r="B360" t="str">
            <v>SERVICIOS DE COMUNICACION SOCIAL Y PUBLICIDAD</v>
          </cell>
        </row>
        <row r="361">
          <cell r="A361">
            <v>361</v>
          </cell>
          <cell r="B361" t="str">
            <v>Difusión por radio, televisión y otros medios de mensajes sobre programas y actividades gubernamentales</v>
          </cell>
        </row>
        <row r="362">
          <cell r="A362">
            <v>36101</v>
          </cell>
          <cell r="B362" t="str">
            <v>Difusión de mensajes sobre programas y actividades gubernamentales</v>
          </cell>
        </row>
        <row r="363">
          <cell r="A363">
            <v>362</v>
          </cell>
          <cell r="B363" t="str">
            <v>Difusión por radio, televisión y otros medios de mensajes comerciales para promover la venta de bienes o servicios</v>
          </cell>
        </row>
        <row r="364">
          <cell r="A364">
            <v>36201</v>
          </cell>
          <cell r="B364" t="str">
            <v>Difusión de mensajes comerciales para promover la venta de productos o servicios</v>
          </cell>
        </row>
        <row r="365">
          <cell r="A365">
            <v>363</v>
          </cell>
          <cell r="B365" t="str">
            <v>Servicios de creatividad, preproducción y producción de publicidad, excepto Internet</v>
          </cell>
        </row>
        <row r="366">
          <cell r="A366">
            <v>364</v>
          </cell>
          <cell r="B366" t="str">
            <v>Servicios de revelado de fotografías</v>
          </cell>
        </row>
        <row r="367">
          <cell r="A367">
            <v>365</v>
          </cell>
          <cell r="B367" t="str">
            <v>Servicios de la industria fílmica, del sonido y del video</v>
          </cell>
        </row>
        <row r="368">
          <cell r="A368">
            <v>366</v>
          </cell>
          <cell r="B368" t="str">
            <v>Servicio de creación y difusión de contenido exclusivamente a través de Internet</v>
          </cell>
        </row>
        <row r="369">
          <cell r="A369">
            <v>369</v>
          </cell>
          <cell r="B369" t="str">
            <v>Otros servicios de información</v>
          </cell>
        </row>
        <row r="370">
          <cell r="A370">
            <v>36901</v>
          </cell>
          <cell r="B370" t="str">
            <v>Servicios relacionados con monitoreo de información en medios masivos</v>
          </cell>
        </row>
        <row r="371">
          <cell r="A371">
            <v>3700</v>
          </cell>
          <cell r="B371" t="str">
            <v>SERVICIOS DE TRASLADO Y VIATICOS</v>
          </cell>
        </row>
        <row r="372">
          <cell r="A372">
            <v>371</v>
          </cell>
          <cell r="B372" t="str">
            <v>Pasajes aéreos</v>
          </cell>
        </row>
        <row r="373">
          <cell r="A373">
            <v>37101</v>
          </cell>
          <cell r="B373" t="str">
            <v>Pasajes aéreos nacionales para labores en campo y de supervisión</v>
          </cell>
        </row>
        <row r="374">
          <cell r="A374">
            <v>37102</v>
          </cell>
          <cell r="B374" t="str">
            <v>Pasajes aéreos nacionales asociados a los programas de seguridad pública y nacional</v>
          </cell>
        </row>
        <row r="375">
          <cell r="A375">
            <v>37103</v>
          </cell>
          <cell r="B375" t="str">
            <v>Pasajes aéreos nacionales asociados a desastres naturales</v>
          </cell>
        </row>
        <row r="376">
          <cell r="A376">
            <v>37104</v>
          </cell>
          <cell r="B376" t="str">
            <v>Pasajes aéreos nacionales para servidores públicos de mando en el desempeño de comisiones y funciones oficiales</v>
          </cell>
        </row>
        <row r="377">
          <cell r="A377">
            <v>37105</v>
          </cell>
          <cell r="B377" t="str">
            <v>Pasajes aéreos internacionales asociados a los programas de seguridad pública y nacional</v>
          </cell>
        </row>
        <row r="378">
          <cell r="A378">
            <v>37106</v>
          </cell>
          <cell r="B378" t="str">
            <v>Pasajes aéreos internacionales para servidores públicos en el desempeño de comisiones y funciones oficiales</v>
          </cell>
        </row>
        <row r="379">
          <cell r="A379">
            <v>372</v>
          </cell>
          <cell r="B379" t="str">
            <v>Pasajes terrestres</v>
          </cell>
        </row>
        <row r="380">
          <cell r="A380">
            <v>37201</v>
          </cell>
          <cell r="B380" t="str">
            <v>Pasajes terrestres nacionales para labores en campo y de supervisión</v>
          </cell>
        </row>
        <row r="381">
          <cell r="A381">
            <v>37202</v>
          </cell>
          <cell r="B381" t="str">
            <v>Pasajes terrestres nacionales asociados a los programas de seguridad pública y nacional</v>
          </cell>
        </row>
        <row r="382">
          <cell r="A382">
            <v>37203</v>
          </cell>
          <cell r="B382" t="str">
            <v>Pasajes terrestres nacionales asociados a desastres naturales</v>
          </cell>
        </row>
        <row r="383">
          <cell r="A383">
            <v>37204</v>
          </cell>
          <cell r="B383" t="str">
            <v>Pasajes terrestres nacionales para servidores públicos de mando en el desempeño de comisiones y funciones oficiales</v>
          </cell>
        </row>
        <row r="384">
          <cell r="A384">
            <v>37205</v>
          </cell>
          <cell r="B384" t="str">
            <v>Pasajes terrestres internacionales asociados a los programas de seguridad pública y nacional</v>
          </cell>
        </row>
        <row r="385">
          <cell r="A385">
            <v>37206</v>
          </cell>
          <cell r="B385" t="str">
            <v>Pasajes terrestres internacionales para servidores públicos en el desempeño de comisiones y funciones oficiales</v>
          </cell>
        </row>
        <row r="386">
          <cell r="A386">
            <v>373</v>
          </cell>
          <cell r="B386" t="str">
            <v>Pasajes marítimos, lacustres y fluviales</v>
          </cell>
        </row>
        <row r="387">
          <cell r="A387">
            <v>374</v>
          </cell>
          <cell r="B387" t="str">
            <v>Autotransporte</v>
          </cell>
        </row>
        <row r="388">
          <cell r="A388">
            <v>375</v>
          </cell>
          <cell r="B388" t="str">
            <v>Viáticos en el país</v>
          </cell>
        </row>
        <row r="389">
          <cell r="A389">
            <v>37501</v>
          </cell>
          <cell r="B389" t="str">
            <v>Viáticos nacionales para labores en campo y de supervisión</v>
          </cell>
        </row>
        <row r="390">
          <cell r="A390">
            <v>37502</v>
          </cell>
          <cell r="B390" t="str">
            <v>Viáticos nacionales asociados a los programas de seguridad pública y nacional</v>
          </cell>
        </row>
        <row r="391">
          <cell r="A391">
            <v>37503</v>
          </cell>
          <cell r="B391" t="str">
            <v>Viáticos nacionales asociados a desastres naturales</v>
          </cell>
        </row>
        <row r="392">
          <cell r="A392">
            <v>37504</v>
          </cell>
          <cell r="B392" t="str">
            <v>Viáticos nacionales para servidores públicos en el desempeño de funciones oficiales</v>
          </cell>
        </row>
        <row r="393">
          <cell r="A393">
            <v>376</v>
          </cell>
          <cell r="B393" t="str">
            <v>Viáticos en el extranjero</v>
          </cell>
        </row>
        <row r="394">
          <cell r="A394">
            <v>37601</v>
          </cell>
          <cell r="B394" t="str">
            <v>Viáticos en el extranjero asociados a los programas de seguridad pública y nacional</v>
          </cell>
        </row>
        <row r="395">
          <cell r="A395">
            <v>37602</v>
          </cell>
          <cell r="B395" t="str">
            <v>Viáticos en el extranjero para servidores públicos en el desempeño de comisiones y funciones oficiales</v>
          </cell>
        </row>
        <row r="396">
          <cell r="A396">
            <v>377</v>
          </cell>
          <cell r="B396" t="str">
            <v>Gastos de instalación y traslado de menaje</v>
          </cell>
        </row>
        <row r="397">
          <cell r="A397">
            <v>37701</v>
          </cell>
          <cell r="B397" t="str">
            <v>Instalación del personal federal</v>
          </cell>
        </row>
        <row r="398">
          <cell r="A398">
            <v>378</v>
          </cell>
          <cell r="B398" t="str">
            <v>Servicios integrales de traslado y viáticos</v>
          </cell>
        </row>
        <row r="399">
          <cell r="A399">
            <v>37801</v>
          </cell>
          <cell r="B399" t="str">
            <v>Servicios integrales nacionales para servidores públicos en el desempeño de comisiones y funciones oficiales</v>
          </cell>
        </row>
        <row r="400">
          <cell r="A400">
            <v>37802</v>
          </cell>
          <cell r="B400" t="str">
            <v>Servicios integrales en el extranjero para servidores públicos en el desempeño de comisiones y funciones oficiales</v>
          </cell>
        </row>
        <row r="401">
          <cell r="A401">
            <v>379</v>
          </cell>
          <cell r="B401" t="str">
            <v>Otros servicios de traslado y hospedaje</v>
          </cell>
        </row>
        <row r="402">
          <cell r="A402">
            <v>37901</v>
          </cell>
          <cell r="B402" t="str">
            <v>Gastos para operativos y trabajos de campo en áreas rurales</v>
          </cell>
        </row>
        <row r="403">
          <cell r="A403">
            <v>3800</v>
          </cell>
          <cell r="B403" t="str">
            <v>SERVICIOS OFICIALES</v>
          </cell>
        </row>
        <row r="404">
          <cell r="A404">
            <v>381</v>
          </cell>
          <cell r="B404" t="str">
            <v>Gastos de ceremonial</v>
          </cell>
        </row>
        <row r="405">
          <cell r="A405">
            <v>38101</v>
          </cell>
          <cell r="B405" t="str">
            <v>Gastos de ceremonial del titular del Ejecutivo Federal</v>
          </cell>
        </row>
        <row r="406">
          <cell r="A406">
            <v>38102</v>
          </cell>
          <cell r="B406" t="str">
            <v xml:space="preserve"> Gastos de ceremonial de los titulares de las dependencias y entidades</v>
          </cell>
        </row>
        <row r="407">
          <cell r="A407">
            <v>38103</v>
          </cell>
          <cell r="B407" t="str">
            <v xml:space="preserve"> Gastos inherentes a la investidura presidencial</v>
          </cell>
        </row>
        <row r="408">
          <cell r="A408">
            <v>382</v>
          </cell>
          <cell r="B408" t="str">
            <v>Gastos de orden social y cultural</v>
          </cell>
        </row>
        <row r="409">
          <cell r="A409">
            <v>38201</v>
          </cell>
          <cell r="B409" t="str">
            <v>Gastos de orden social</v>
          </cell>
        </row>
        <row r="410">
          <cell r="A410">
            <v>383</v>
          </cell>
          <cell r="B410" t="str">
            <v>Congresos y convenciones</v>
          </cell>
        </row>
        <row r="411">
          <cell r="A411">
            <v>38301</v>
          </cell>
          <cell r="B411" t="str">
            <v xml:space="preserve"> Congresos y convenciones</v>
          </cell>
        </row>
        <row r="412">
          <cell r="A412">
            <v>384</v>
          </cell>
          <cell r="B412" t="str">
            <v>Exposiciones</v>
          </cell>
        </row>
        <row r="413">
          <cell r="A413">
            <v>38401</v>
          </cell>
          <cell r="B413" t="str">
            <v>Exposiciones</v>
          </cell>
        </row>
        <row r="414">
          <cell r="A414">
            <v>385</v>
          </cell>
          <cell r="B414" t="str">
            <v>Gastos de representación</v>
          </cell>
        </row>
        <row r="415">
          <cell r="A415">
            <v>38501</v>
          </cell>
          <cell r="B415" t="str">
            <v>Gastos para alimentación de servidores públicos de mando</v>
          </cell>
        </row>
        <row r="416">
          <cell r="A416">
            <v>3900</v>
          </cell>
          <cell r="B416" t="str">
            <v>OTROS SERVICIOS GENERALES</v>
          </cell>
        </row>
        <row r="417">
          <cell r="A417">
            <v>391</v>
          </cell>
          <cell r="B417" t="str">
            <v>Servicios funerarios y de cementerios</v>
          </cell>
        </row>
        <row r="418">
          <cell r="A418">
            <v>39101</v>
          </cell>
          <cell r="B418" t="str">
            <v>Funerales y pagas de defunción</v>
          </cell>
        </row>
        <row r="419">
          <cell r="A419">
            <v>392</v>
          </cell>
          <cell r="B419" t="str">
            <v>Impuestos y derechos</v>
          </cell>
        </row>
        <row r="420">
          <cell r="A420">
            <v>39201</v>
          </cell>
          <cell r="B420" t="str">
            <v>Impuestos y derechos de exportación</v>
          </cell>
        </row>
        <row r="421">
          <cell r="A421">
            <v>39202</v>
          </cell>
          <cell r="B421" t="str">
            <v>Otros impuestos y derechos</v>
          </cell>
        </row>
        <row r="422">
          <cell r="A422">
            <v>393</v>
          </cell>
          <cell r="B422" t="str">
            <v>Impuestos y derechos de importación</v>
          </cell>
        </row>
        <row r="423">
          <cell r="A423">
            <v>39301</v>
          </cell>
          <cell r="B423" t="str">
            <v>Impuestos y derechos de importación</v>
          </cell>
        </row>
        <row r="424">
          <cell r="A424">
            <v>394</v>
          </cell>
          <cell r="B424" t="str">
            <v>Sentencias y resoluciones por autoridad competente</v>
          </cell>
        </row>
        <row r="425">
          <cell r="A425">
            <v>39401</v>
          </cell>
          <cell r="B425" t="str">
            <v>Erogaciones por resoluciones por autoridad competente</v>
          </cell>
        </row>
        <row r="426">
          <cell r="A426">
            <v>39402</v>
          </cell>
          <cell r="B426" t="str">
            <v>Indemnizaciones por expropiación de predios</v>
          </cell>
        </row>
        <row r="427">
          <cell r="A427">
            <v>395</v>
          </cell>
          <cell r="B427" t="str">
            <v>Penas, multas, accesorios y actualizaciones</v>
          </cell>
        </row>
        <row r="428">
          <cell r="A428">
            <v>39501</v>
          </cell>
          <cell r="B428" t="str">
            <v>Penas, multas, accesorios y actualizaciones</v>
          </cell>
        </row>
        <row r="429">
          <cell r="A429">
            <v>396</v>
          </cell>
          <cell r="B429" t="str">
            <v>Otros gastos por responsabilidades</v>
          </cell>
        </row>
        <row r="430">
          <cell r="A430">
            <v>39601</v>
          </cell>
          <cell r="B430" t="str">
            <v>Pérdidas del erario federal</v>
          </cell>
        </row>
        <row r="431">
          <cell r="A431">
            <v>39602</v>
          </cell>
          <cell r="B431" t="str">
            <v>Otros gastos por responsabilidades</v>
          </cell>
        </row>
        <row r="432">
          <cell r="A432">
            <v>397</v>
          </cell>
          <cell r="B432" t="str">
            <v>Utilidades</v>
          </cell>
        </row>
        <row r="433">
          <cell r="A433">
            <v>39701</v>
          </cell>
          <cell r="B433" t="str">
            <v>Erogaciones por pago de utilidades</v>
          </cell>
        </row>
        <row r="434">
          <cell r="A434">
            <v>398</v>
          </cell>
          <cell r="B434" t="str">
            <v>Impuesto sobre nóminas y otros que se deriven de una relación laboral</v>
          </cell>
        </row>
        <row r="435">
          <cell r="A435">
            <v>39801</v>
          </cell>
          <cell r="B435" t="str">
            <v>Impuesto sobre nóminas</v>
          </cell>
        </row>
        <row r="436">
          <cell r="A436">
            <v>399</v>
          </cell>
          <cell r="B436" t="str">
            <v>Otros servicios generales</v>
          </cell>
        </row>
        <row r="437">
          <cell r="A437">
            <v>39901</v>
          </cell>
          <cell r="B437" t="str">
            <v>Gastos de las Comisiones Internacionales de Límites y Aguas</v>
          </cell>
        </row>
        <row r="438">
          <cell r="A438">
            <v>39902</v>
          </cell>
          <cell r="B438" t="str">
            <v>Gastos de las oficinas del Servicio Exterior Mexicano</v>
          </cell>
        </row>
        <row r="439">
          <cell r="A439">
            <v>39903</v>
          </cell>
          <cell r="B439" t="str">
            <v>Asignaciones a los grupos parlamentarios</v>
          </cell>
        </row>
        <row r="440">
          <cell r="A440">
            <v>39904</v>
          </cell>
          <cell r="B440" t="str">
            <v>Participaciones en Organos de Gobierno</v>
          </cell>
        </row>
        <row r="441">
          <cell r="A441">
            <v>39905</v>
          </cell>
          <cell r="B441" t="str">
            <v>Actividades de Coordinación con el Presidente Electo</v>
          </cell>
        </row>
        <row r="442">
          <cell r="A442">
            <v>39906</v>
          </cell>
          <cell r="B442" t="str">
            <v>Servicios Corporativos prestados por las Entidades Paraestatales a sus Organismos</v>
          </cell>
        </row>
        <row r="443">
          <cell r="A443">
            <v>39907</v>
          </cell>
          <cell r="B443" t="str">
            <v>Servicios prestados entre Organismos de una Entidad Paraestatal</v>
          </cell>
        </row>
        <row r="444">
          <cell r="A444">
            <v>39908</v>
          </cell>
          <cell r="B444" t="str">
            <v>Erogaciones por cuenta de terceros</v>
          </cell>
        </row>
        <row r="445">
          <cell r="A445">
            <v>39909</v>
          </cell>
          <cell r="B445" t="str">
            <v>Erogaciones recuperables</v>
          </cell>
        </row>
        <row r="446">
          <cell r="A446">
            <v>39910</v>
          </cell>
          <cell r="B446" t="str">
            <v>Apertura de Fondo Rotatorio</v>
          </cell>
        </row>
        <row r="447">
          <cell r="A447">
            <v>4000</v>
          </cell>
          <cell r="B447" t="str">
            <v>TRANSFERENCIAS, ASIGNACIONES, SUBSIDIOS Y OTRAS AYUDAS</v>
          </cell>
        </row>
        <row r="448">
          <cell r="A448">
            <v>4100</v>
          </cell>
          <cell r="B448" t="str">
            <v>TRANSFERENCIAS INTERNAS Y ASIGNACIONES AL SECTOR PUBLICO</v>
          </cell>
        </row>
        <row r="449">
          <cell r="A449">
            <v>411</v>
          </cell>
          <cell r="B449" t="str">
            <v>Asignaciones presupuestarias al Poder Ejecutivo</v>
          </cell>
        </row>
        <row r="450">
          <cell r="A450">
            <v>412</v>
          </cell>
          <cell r="B450" t="str">
            <v>Asignaciones presupuestarias al Poder Legislativo</v>
          </cell>
        </row>
        <row r="451">
          <cell r="A451">
            <v>413</v>
          </cell>
          <cell r="B451" t="str">
            <v>Asignaciones presupuestarias al Poder Judicial</v>
          </cell>
        </row>
        <row r="452">
          <cell r="A452">
            <v>414</v>
          </cell>
          <cell r="B452" t="str">
            <v>Asignaciones presupuestarias a Organos Autónomos</v>
          </cell>
        </row>
        <row r="453">
          <cell r="A453">
            <v>415</v>
          </cell>
          <cell r="B453" t="str">
            <v>Transferencias internas otorgadas a entidades paraestatales no empresariales y no financieras</v>
          </cell>
        </row>
        <row r="454">
          <cell r="A454">
            <v>41501</v>
          </cell>
          <cell r="B454" t="str">
            <v>Transferencias para cubrir el déficit de operación y los gastos de administración asociados al otorgamiento de subsidios</v>
          </cell>
        </row>
        <row r="455">
          <cell r="A455">
            <v>416</v>
          </cell>
          <cell r="B455" t="str">
            <v>Transferencias internas otorgadas a entidades paraestatales empresariales y no financieras</v>
          </cell>
        </row>
        <row r="456">
          <cell r="A456">
            <v>41601</v>
          </cell>
          <cell r="B456" t="str">
            <v>Transferencias a entidades empresariales no financieras derivadas de la obtención de derechos</v>
          </cell>
        </row>
        <row r="457">
          <cell r="A457">
            <v>417</v>
          </cell>
          <cell r="B457" t="str">
            <v>Transferencias internas otorgadas a fideicomisos públicos empresariales y no financieros</v>
          </cell>
        </row>
        <row r="458">
          <cell r="A458">
            <v>418</v>
          </cell>
          <cell r="B458" t="str">
            <v>Transferencias internas otorgadas a instituciones paraestatales públicas financieras</v>
          </cell>
        </row>
        <row r="459">
          <cell r="A459">
            <v>419</v>
          </cell>
          <cell r="B459" t="str">
            <v>Transferencias internas otorgadas a fideicomisos públicos financieros</v>
          </cell>
        </row>
        <row r="460">
          <cell r="A460">
            <v>4200</v>
          </cell>
          <cell r="B460" t="str">
            <v>TRANSFERENCIAS AL RESTO DEL SECTOR PUBLICO</v>
          </cell>
        </row>
        <row r="461">
          <cell r="A461">
            <v>421</v>
          </cell>
          <cell r="B461" t="str">
            <v>Transferencias otorgadas a entidades paraestatales no empresariales y no financieras</v>
          </cell>
        </row>
        <row r="462">
          <cell r="A462">
            <v>422</v>
          </cell>
          <cell r="B462" t="str">
            <v>Transferencias otorgadas para entidades paraestatales empresariales y no financieras</v>
          </cell>
        </row>
        <row r="463">
          <cell r="A463">
            <v>423</v>
          </cell>
          <cell r="B463" t="str">
            <v>Transferencias otorgadas para instituciones paraestatales públicas financieras</v>
          </cell>
        </row>
        <row r="464">
          <cell r="A464">
            <v>424</v>
          </cell>
          <cell r="B464" t="str">
            <v>Transferencias otorgadas a entidades federativas y municipios</v>
          </cell>
        </row>
        <row r="465">
          <cell r="A465">
            <v>425</v>
          </cell>
          <cell r="B465" t="str">
            <v>Transferencias a fideicomisos de entidades federativas y municipios</v>
          </cell>
        </row>
        <row r="466">
          <cell r="A466">
            <v>4300</v>
          </cell>
          <cell r="B466" t="str">
            <v>SUBSIDIOS Y SUBVENCIONES</v>
          </cell>
        </row>
        <row r="467">
          <cell r="A467">
            <v>431</v>
          </cell>
          <cell r="B467" t="str">
            <v>Subsidios a la producción</v>
          </cell>
        </row>
        <row r="468">
          <cell r="A468">
            <v>43101</v>
          </cell>
          <cell r="B468" t="str">
            <v>Subsidios a la producción</v>
          </cell>
        </row>
        <row r="469">
          <cell r="A469">
            <v>432</v>
          </cell>
          <cell r="B469" t="str">
            <v>Subsidios a la distribución</v>
          </cell>
        </row>
        <row r="470">
          <cell r="A470">
            <v>43201</v>
          </cell>
          <cell r="B470" t="str">
            <v>Subsidios a la distribución</v>
          </cell>
        </row>
        <row r="471">
          <cell r="A471">
            <v>433</v>
          </cell>
          <cell r="B471" t="str">
            <v>Subsidios a la inversión</v>
          </cell>
        </row>
        <row r="472">
          <cell r="A472">
            <v>43301</v>
          </cell>
          <cell r="B472" t="str">
            <v>Subsidios para inversión</v>
          </cell>
        </row>
        <row r="473">
          <cell r="A473">
            <v>434</v>
          </cell>
          <cell r="B473" t="str">
            <v>Subsidios a la prestación de servicios públicos</v>
          </cell>
        </row>
        <row r="474">
          <cell r="A474">
            <v>43401</v>
          </cell>
          <cell r="B474" t="str">
            <v>Subsidios a la prestación de servicios públicos</v>
          </cell>
        </row>
        <row r="475">
          <cell r="A475">
            <v>435</v>
          </cell>
          <cell r="B475" t="str">
            <v>Subsidios para cubrir diferenciales de tasas de interés</v>
          </cell>
        </row>
        <row r="476">
          <cell r="A476">
            <v>43501</v>
          </cell>
          <cell r="B476" t="str">
            <v>Subsidios para cubrir diferenciales de tasas de interés</v>
          </cell>
        </row>
        <row r="477">
          <cell r="A477">
            <v>436</v>
          </cell>
          <cell r="B477" t="str">
            <v>Subsidios a la vivienda</v>
          </cell>
        </row>
        <row r="478">
          <cell r="A478">
            <v>43601</v>
          </cell>
          <cell r="B478" t="str">
            <v>Subsidios para la adquisición de vivienda de interés social</v>
          </cell>
        </row>
        <row r="479">
          <cell r="A479">
            <v>437</v>
          </cell>
          <cell r="B479" t="str">
            <v>Subvenciones al consumo</v>
          </cell>
        </row>
        <row r="480">
          <cell r="A480">
            <v>43701</v>
          </cell>
          <cell r="B480" t="str">
            <v>Subsidios al consumo</v>
          </cell>
        </row>
        <row r="481">
          <cell r="A481">
            <v>438</v>
          </cell>
          <cell r="B481" t="str">
            <v>Subsidios a Entidades Federativas y Municipios</v>
          </cell>
        </row>
        <row r="482">
          <cell r="A482">
            <v>43801</v>
          </cell>
          <cell r="B482" t="str">
            <v>Aguascalientes</v>
          </cell>
        </row>
        <row r="483">
          <cell r="A483">
            <v>43802</v>
          </cell>
          <cell r="B483" t="str">
            <v>Baja California</v>
          </cell>
        </row>
        <row r="484">
          <cell r="A484">
            <v>43803</v>
          </cell>
          <cell r="B484" t="str">
            <v>Baja California Sur</v>
          </cell>
        </row>
        <row r="485">
          <cell r="A485">
            <v>43804</v>
          </cell>
          <cell r="B485" t="str">
            <v>Campeche</v>
          </cell>
        </row>
        <row r="486">
          <cell r="A486">
            <v>43805</v>
          </cell>
          <cell r="B486" t="str">
            <v>Coahuila</v>
          </cell>
        </row>
        <row r="487">
          <cell r="A487">
            <v>43806</v>
          </cell>
          <cell r="B487" t="str">
            <v>Colima</v>
          </cell>
        </row>
        <row r="488">
          <cell r="A488">
            <v>43807</v>
          </cell>
          <cell r="B488" t="str">
            <v>Chiapas</v>
          </cell>
        </row>
        <row r="489">
          <cell r="A489">
            <v>43808</v>
          </cell>
          <cell r="B489" t="str">
            <v>Chihuahua</v>
          </cell>
        </row>
        <row r="490">
          <cell r="A490">
            <v>43809</v>
          </cell>
          <cell r="B490" t="str">
            <v>Distrito Federal</v>
          </cell>
        </row>
        <row r="491">
          <cell r="A491">
            <v>43810</v>
          </cell>
          <cell r="B491" t="str">
            <v>Durango</v>
          </cell>
        </row>
        <row r="492">
          <cell r="A492">
            <v>43811</v>
          </cell>
          <cell r="B492" t="str">
            <v>Guanajuato</v>
          </cell>
        </row>
        <row r="493">
          <cell r="A493">
            <v>43812</v>
          </cell>
          <cell r="B493" t="str">
            <v>Guerrero</v>
          </cell>
        </row>
        <row r="494">
          <cell r="A494">
            <v>43813</v>
          </cell>
          <cell r="B494" t="str">
            <v>Hidalgo</v>
          </cell>
        </row>
        <row r="495">
          <cell r="A495">
            <v>43814</v>
          </cell>
          <cell r="B495" t="str">
            <v>Jalisco</v>
          </cell>
        </row>
        <row r="496">
          <cell r="A496">
            <v>43815</v>
          </cell>
          <cell r="B496" t="str">
            <v>México</v>
          </cell>
        </row>
        <row r="497">
          <cell r="A497">
            <v>43816</v>
          </cell>
          <cell r="B497" t="str">
            <v>Michoacán</v>
          </cell>
        </row>
        <row r="498">
          <cell r="A498">
            <v>43817</v>
          </cell>
          <cell r="B498" t="str">
            <v>Morelos</v>
          </cell>
        </row>
        <row r="499">
          <cell r="A499">
            <v>43818</v>
          </cell>
          <cell r="B499" t="str">
            <v>Nayarit</v>
          </cell>
        </row>
        <row r="500">
          <cell r="A500">
            <v>43819</v>
          </cell>
          <cell r="B500" t="str">
            <v>Nuevo León</v>
          </cell>
        </row>
        <row r="501">
          <cell r="A501">
            <v>43820</v>
          </cell>
          <cell r="B501" t="str">
            <v>Oaxaca</v>
          </cell>
        </row>
        <row r="502">
          <cell r="A502">
            <v>43821</v>
          </cell>
          <cell r="B502" t="str">
            <v>Puebla</v>
          </cell>
        </row>
        <row r="503">
          <cell r="A503">
            <v>43822</v>
          </cell>
          <cell r="B503" t="str">
            <v>Querétaro</v>
          </cell>
        </row>
        <row r="504">
          <cell r="A504">
            <v>43823</v>
          </cell>
          <cell r="B504" t="str">
            <v>Quintana Roo</v>
          </cell>
        </row>
        <row r="505">
          <cell r="A505">
            <v>43824</v>
          </cell>
          <cell r="B505" t="str">
            <v>San Luis Potosí</v>
          </cell>
        </row>
        <row r="506">
          <cell r="A506">
            <v>43825</v>
          </cell>
          <cell r="B506" t="str">
            <v>Sinaloa</v>
          </cell>
        </row>
        <row r="507">
          <cell r="A507">
            <v>43826</v>
          </cell>
          <cell r="B507" t="str">
            <v>Sonora</v>
          </cell>
        </row>
        <row r="508">
          <cell r="A508">
            <v>43827</v>
          </cell>
          <cell r="B508" t="str">
            <v>Tabasco</v>
          </cell>
        </row>
        <row r="509">
          <cell r="A509">
            <v>43828</v>
          </cell>
          <cell r="B509" t="str">
            <v>Tamaulipas</v>
          </cell>
        </row>
        <row r="510">
          <cell r="A510">
            <v>43829</v>
          </cell>
          <cell r="B510" t="str">
            <v>Tlaxcala</v>
          </cell>
        </row>
        <row r="511">
          <cell r="A511">
            <v>43830</v>
          </cell>
          <cell r="B511" t="str">
            <v>Veracruz</v>
          </cell>
        </row>
        <row r="512">
          <cell r="A512">
            <v>43831</v>
          </cell>
          <cell r="B512" t="str">
            <v>Yucatán</v>
          </cell>
        </row>
        <row r="513">
          <cell r="A513">
            <v>43832</v>
          </cell>
          <cell r="B513" t="str">
            <v>Zacatecas</v>
          </cell>
        </row>
        <row r="514">
          <cell r="A514">
            <v>43833</v>
          </cell>
          <cell r="B514" t="str">
            <v>Subsidios a las entidades federativas y municipios</v>
          </cell>
        </row>
        <row r="515">
          <cell r="A515">
            <v>439</v>
          </cell>
          <cell r="B515" t="str">
            <v>Otros Subsidios</v>
          </cell>
        </row>
        <row r="516">
          <cell r="A516">
            <v>43901</v>
          </cell>
          <cell r="B516" t="str">
            <v>Subsidios para capacitación y becas</v>
          </cell>
        </row>
        <row r="517">
          <cell r="A517">
            <v>43902</v>
          </cell>
          <cell r="B517" t="str">
            <v>Subsidios a fideicomisos privados y estatales</v>
          </cell>
        </row>
        <row r="518">
          <cell r="A518">
            <v>4400</v>
          </cell>
          <cell r="B518" t="str">
            <v>AYUDAS SOCIALES</v>
          </cell>
        </row>
        <row r="519">
          <cell r="A519">
            <v>441</v>
          </cell>
          <cell r="B519" t="str">
            <v>Ayudas sociales a personas</v>
          </cell>
        </row>
        <row r="520">
          <cell r="A520">
            <v>44101</v>
          </cell>
          <cell r="B520" t="str">
            <v>Gastos relacionados con actividades culturales, deportivas y de ayuda extraordinaria</v>
          </cell>
        </row>
        <row r="521">
          <cell r="A521">
            <v>44102</v>
          </cell>
          <cell r="B521" t="str">
            <v>Gastos por servicios de traslado de personas</v>
          </cell>
        </row>
        <row r="522">
          <cell r="A522">
            <v>44103</v>
          </cell>
          <cell r="B522" t="str">
            <v>Premios, recompensas, pensiones de gracia y pensión recreativa estudiantil</v>
          </cell>
        </row>
        <row r="523">
          <cell r="A523">
            <v>44104</v>
          </cell>
          <cell r="B523" t="str">
            <v>Premios, estímulos, recompensas, becas y seguros a deportistas</v>
          </cell>
        </row>
        <row r="524">
          <cell r="A524">
            <v>44105</v>
          </cell>
          <cell r="B524" t="str">
            <v>Apoyo a voluntarios que participan en diversos programas federales</v>
          </cell>
        </row>
        <row r="525">
          <cell r="A525">
            <v>44106</v>
          </cell>
          <cell r="B525" t="str">
            <v>Compensaciones por servicios de carácter social</v>
          </cell>
        </row>
        <row r="526">
          <cell r="A526">
            <v>44107</v>
          </cell>
          <cell r="B526" t="str">
            <v>Apoyo a representantes del Poder Legislativo y partidos políticos ante el Consejo General del IFE</v>
          </cell>
        </row>
        <row r="527">
          <cell r="A527">
            <v>44108</v>
          </cell>
          <cell r="B527" t="str">
            <v>Dietas a consejeros electorales locales y distritales en el año electoral federal</v>
          </cell>
        </row>
        <row r="528">
          <cell r="A528">
            <v>44109</v>
          </cell>
          <cell r="B528" t="str">
            <v>Apoyos para alimentos a funcionarios de casilla el día de la jornada electoral federal</v>
          </cell>
        </row>
        <row r="529">
          <cell r="A529">
            <v>44110</v>
          </cell>
          <cell r="B529" t="str">
            <v>Apoyo financiero a consejeros electorales locales y distritales en año electoral federal</v>
          </cell>
        </row>
        <row r="530">
          <cell r="A530">
            <v>442</v>
          </cell>
          <cell r="B530" t="str">
            <v>Becas y otras ayudas para programas de capacitación</v>
          </cell>
        </row>
        <row r="531">
          <cell r="A531">
            <v>443</v>
          </cell>
          <cell r="B531" t="str">
            <v>Ayudas sociales a instituciones de enseñanza</v>
          </cell>
        </row>
        <row r="532">
          <cell r="A532">
            <v>444</v>
          </cell>
          <cell r="B532" t="str">
            <v>Ayudas sociales a actividades científicas o académicas</v>
          </cell>
        </row>
        <row r="533">
          <cell r="A533">
            <v>44401</v>
          </cell>
          <cell r="B533" t="str">
            <v>Apoyos a la investigación científica y tecnológica de instituciones académicas y sector público</v>
          </cell>
        </row>
        <row r="534">
          <cell r="A534">
            <v>44402</v>
          </cell>
          <cell r="B534" t="str">
            <v>Apoyos a la investigación científica y tecnológica en instituciones sin fines de lucro</v>
          </cell>
        </row>
        <row r="535">
          <cell r="A535">
            <v>445</v>
          </cell>
          <cell r="B535" t="str">
            <v>Ayudas sociales a instituciones sin fines de lucro</v>
          </cell>
        </row>
        <row r="536">
          <cell r="A536">
            <v>44501</v>
          </cell>
          <cell r="B536" t="str">
            <v>Apoyo financiero al Comité Nacional de Supervisión y Evaluación y a la Comisión Nacional de Vigilancia locales y distritales del Registro Federal de Electores</v>
          </cell>
        </row>
        <row r="537">
          <cell r="A537">
            <v>44502</v>
          </cell>
          <cell r="B537" t="str">
            <v>Financiamiento público a partidos políticos y agrupaciones políticas con registro autorizado</v>
          </cell>
        </row>
        <row r="538">
          <cell r="A538">
            <v>446</v>
          </cell>
          <cell r="B538" t="str">
            <v>Ayudas sociales a cooperativas</v>
          </cell>
        </row>
        <row r="539">
          <cell r="A539">
            <v>447</v>
          </cell>
          <cell r="B539" t="str">
            <v>Ayudas sociales a entidades de interés público</v>
          </cell>
        </row>
        <row r="540">
          <cell r="A540">
            <v>448</v>
          </cell>
          <cell r="B540" t="str">
            <v>Ayudas por desastres naturales y otros siniestros</v>
          </cell>
        </row>
        <row r="541">
          <cell r="A541">
            <v>44801</v>
          </cell>
          <cell r="B541" t="str">
            <v>Mercancías para su distribución a la población</v>
          </cell>
        </row>
        <row r="542">
          <cell r="A542">
            <v>4500</v>
          </cell>
          <cell r="B542" t="str">
            <v>PENSIONES Y JUBILACIONES</v>
          </cell>
        </row>
        <row r="543">
          <cell r="A543">
            <v>451</v>
          </cell>
          <cell r="B543" t="str">
            <v>Pensiones</v>
          </cell>
        </row>
        <row r="544">
          <cell r="A544">
            <v>452</v>
          </cell>
          <cell r="B544" t="str">
            <v>Jubilaciones</v>
          </cell>
        </row>
        <row r="545">
          <cell r="A545">
            <v>45201</v>
          </cell>
          <cell r="B545" t="str">
            <v>Pago de pensiones y jubilaciones</v>
          </cell>
        </row>
        <row r="546">
          <cell r="A546">
            <v>45202</v>
          </cell>
          <cell r="B546" t="str">
            <v>Pago de pensiones y jubilaciones contractuales</v>
          </cell>
        </row>
        <row r="547">
          <cell r="A547">
            <v>45203</v>
          </cell>
          <cell r="B547" t="str">
            <v>Transferencias para el pago de pensiones y jubilaciones</v>
          </cell>
        </row>
        <row r="548">
          <cell r="A548">
            <v>459</v>
          </cell>
          <cell r="B548" t="str">
            <v>Otras pensiones y jubilaciones</v>
          </cell>
        </row>
        <row r="549">
          <cell r="A549">
            <v>45901</v>
          </cell>
          <cell r="B549" t="str">
            <v>Pago de sumas aseguradas</v>
          </cell>
        </row>
        <row r="550">
          <cell r="A550">
            <v>45902</v>
          </cell>
          <cell r="B550" t="str">
            <v>Prestaciones económicas distintas de pensiones y jubilaciones</v>
          </cell>
        </row>
        <row r="551">
          <cell r="A551">
            <v>4600</v>
          </cell>
          <cell r="B551" t="str">
            <v>TRANSFERENCIAS A FIDEICOMISOS, MANDATOS Y OTROS ANALOGOS</v>
          </cell>
        </row>
        <row r="552">
          <cell r="A552">
            <v>461</v>
          </cell>
          <cell r="B552" t="str">
            <v>Transferencias a fideicomisos del Poder Ejecutivo</v>
          </cell>
        </row>
        <row r="553">
          <cell r="A553">
            <v>46101</v>
          </cell>
          <cell r="B553" t="str">
            <v>Aportaciones a fideicomisos públicos</v>
          </cell>
        </row>
        <row r="554">
          <cell r="A554">
            <v>46102</v>
          </cell>
          <cell r="B554" t="str">
            <v>Aportaciones a mandatos públicos</v>
          </cell>
        </row>
        <row r="555">
          <cell r="A555">
            <v>462</v>
          </cell>
          <cell r="B555" t="str">
            <v>Transferencias a fideicomisos del Poder Legislativo</v>
          </cell>
        </row>
        <row r="556">
          <cell r="A556">
            <v>463</v>
          </cell>
          <cell r="B556" t="str">
            <v>Transferencias a fideicomisos del Poder Judicial</v>
          </cell>
        </row>
        <row r="557">
          <cell r="A557">
            <v>46301</v>
          </cell>
          <cell r="B557" t="str">
            <v>Aportaciones a fideicomisos públicos del Poder Judicial</v>
          </cell>
        </row>
        <row r="558">
          <cell r="A558">
            <v>464</v>
          </cell>
          <cell r="B558" t="str">
            <v>Transferencias a fideicomisos públicos de entidades paraestatales no empresariales y no financieras</v>
          </cell>
        </row>
        <row r="559">
          <cell r="A559">
            <v>465</v>
          </cell>
          <cell r="B559" t="str">
            <v>Transferencias a fideicomisos públicos de entidades paraestatales empresariales y no financieras</v>
          </cell>
        </row>
        <row r="560">
          <cell r="A560">
            <v>466</v>
          </cell>
          <cell r="B560" t="str">
            <v>Transferencias a fideicomisos de instituciones públicas financieras</v>
          </cell>
        </row>
        <row r="561">
          <cell r="A561">
            <v>4700</v>
          </cell>
          <cell r="B561" t="str">
            <v>TRANSFERENCIAS A LA SEGURIDAD SOCIAL</v>
          </cell>
        </row>
        <row r="562">
          <cell r="A562">
            <v>471</v>
          </cell>
          <cell r="B562" t="str">
            <v>Transferencias por obligación de ley</v>
          </cell>
        </row>
        <row r="563">
          <cell r="A563">
            <v>47101</v>
          </cell>
          <cell r="B563" t="str">
            <v>Trasferencias para cuotas y aportaciones de seguridad social para el IMSS, ISSSTE e ISSFAM por obligación del Estado</v>
          </cell>
        </row>
        <row r="564">
          <cell r="A564">
            <v>47102</v>
          </cell>
          <cell r="B564" t="str">
            <v>Transferencias para cuotas y aportaciones a los seguros de retiro, cesantía en edad avanzada y vejez</v>
          </cell>
        </row>
        <row r="565">
          <cell r="A565">
            <v>4800</v>
          </cell>
          <cell r="B565" t="str">
            <v>DONATIVOS</v>
          </cell>
        </row>
        <row r="566">
          <cell r="A566">
            <v>481</v>
          </cell>
          <cell r="B566" t="str">
            <v>Donativos a instituciones sin fines de lucro</v>
          </cell>
        </row>
        <row r="567">
          <cell r="A567">
            <v>48101</v>
          </cell>
          <cell r="B567" t="str">
            <v>Donativos a instituciones sin fines de lucro</v>
          </cell>
        </row>
        <row r="568">
          <cell r="A568">
            <v>482</v>
          </cell>
          <cell r="B568" t="str">
            <v>Donativos a entidades federativas</v>
          </cell>
        </row>
        <row r="569">
          <cell r="A569">
            <v>48201</v>
          </cell>
          <cell r="B569" t="str">
            <v>Donativos a entidades federativas o municipios</v>
          </cell>
        </row>
        <row r="570">
          <cell r="A570">
            <v>483</v>
          </cell>
          <cell r="B570" t="str">
            <v>Donativos a fideicomisos privados</v>
          </cell>
        </row>
        <row r="571">
          <cell r="A571">
            <v>48301</v>
          </cell>
          <cell r="B571" t="str">
            <v>Donativos a fideicomisos privados</v>
          </cell>
        </row>
        <row r="572">
          <cell r="A572">
            <v>484</v>
          </cell>
          <cell r="B572" t="str">
            <v>Donativos a fideicomisos estatales</v>
          </cell>
        </row>
        <row r="573">
          <cell r="A573">
            <v>48401</v>
          </cell>
          <cell r="B573" t="str">
            <v>Donativos a fideicomisos estatales</v>
          </cell>
        </row>
        <row r="574">
          <cell r="A574">
            <v>485</v>
          </cell>
          <cell r="B574" t="str">
            <v>Donativos internacionales</v>
          </cell>
        </row>
        <row r="575">
          <cell r="A575">
            <v>48501</v>
          </cell>
          <cell r="B575" t="str">
            <v>Donativos internacionales</v>
          </cell>
        </row>
        <row r="576">
          <cell r="A576">
            <v>4900</v>
          </cell>
          <cell r="B576" t="str">
            <v>TRANSFERENCIAS AL EXTERIOR</v>
          </cell>
        </row>
        <row r="577">
          <cell r="A577">
            <v>491</v>
          </cell>
          <cell r="B577" t="str">
            <v>Transferencias para gobiernos extranjeros</v>
          </cell>
        </row>
        <row r="578">
          <cell r="A578">
            <v>492</v>
          </cell>
          <cell r="B578" t="str">
            <v>Transferencias para organismos internacionales</v>
          </cell>
        </row>
        <row r="579">
          <cell r="A579">
            <v>49201</v>
          </cell>
          <cell r="B579" t="str">
            <v>Cuotas y aportaciones a organismos internacionales</v>
          </cell>
        </row>
        <row r="580">
          <cell r="A580">
            <v>49202</v>
          </cell>
          <cell r="B580" t="str">
            <v>Otras aportaciones internacionales</v>
          </cell>
        </row>
        <row r="581">
          <cell r="A581">
            <v>493</v>
          </cell>
          <cell r="B581" t="str">
            <v>Transferencias para el sector privado externo</v>
          </cell>
        </row>
        <row r="582">
          <cell r="A582">
            <v>5000</v>
          </cell>
          <cell r="B582" t="str">
            <v>BIENES MUEBLES, INMUEBLES E INTANGIBLES</v>
          </cell>
        </row>
        <row r="583">
          <cell r="A583">
            <v>5100</v>
          </cell>
          <cell r="B583" t="str">
            <v>MOBILIARIO Y EQUIPO DE ADMINISTRACION</v>
          </cell>
        </row>
        <row r="584">
          <cell r="A584">
            <v>511</v>
          </cell>
          <cell r="B584" t="str">
            <v>Muebles de oficina y estantería</v>
          </cell>
        </row>
        <row r="585">
          <cell r="A585">
            <v>51101</v>
          </cell>
          <cell r="B585" t="str">
            <v>Mobiliario</v>
          </cell>
        </row>
        <row r="586">
          <cell r="A586">
            <v>512</v>
          </cell>
          <cell r="B586" t="str">
            <v>Muebles, excepto de oficina y estantería</v>
          </cell>
        </row>
        <row r="587">
          <cell r="A587">
            <v>513</v>
          </cell>
          <cell r="B587" t="str">
            <v>Bienes artísticos, culturales y científicos</v>
          </cell>
        </row>
        <row r="588">
          <cell r="A588">
            <v>51301</v>
          </cell>
          <cell r="B588" t="str">
            <v>Bienes artísticos y culturales</v>
          </cell>
        </row>
        <row r="589">
          <cell r="A589">
            <v>514</v>
          </cell>
          <cell r="B589" t="str">
            <v>Objetos de valor</v>
          </cell>
        </row>
        <row r="590">
          <cell r="A590">
            <v>515</v>
          </cell>
          <cell r="B590" t="str">
            <v>Equipo de cómputo y de tecnologías de la información</v>
          </cell>
        </row>
        <row r="591">
          <cell r="A591">
            <v>51501</v>
          </cell>
          <cell r="B591" t="str">
            <v>Bienes informáticos</v>
          </cell>
        </row>
        <row r="592">
          <cell r="A592">
            <v>519</v>
          </cell>
          <cell r="B592" t="str">
            <v>Otros mobiliarios y equipos de administración</v>
          </cell>
        </row>
        <row r="593">
          <cell r="A593">
            <v>51901</v>
          </cell>
          <cell r="B593" t="str">
            <v>Equipo de administración</v>
          </cell>
        </row>
        <row r="594">
          <cell r="A594">
            <v>51902</v>
          </cell>
          <cell r="B594" t="str">
            <v>Adjudicaciones, expropiaciones e indemnizaciones de bienes muebles</v>
          </cell>
        </row>
        <row r="595">
          <cell r="A595">
            <v>5200</v>
          </cell>
          <cell r="B595" t="str">
            <v>MOBILIARIO Y EQUIPO EDUCACIONAL Y RECREATIVO</v>
          </cell>
        </row>
        <row r="596">
          <cell r="A596">
            <v>521</v>
          </cell>
          <cell r="B596" t="str">
            <v>Equipos y aparatos audiovisuales</v>
          </cell>
        </row>
        <row r="597">
          <cell r="A597">
            <v>52101</v>
          </cell>
          <cell r="B597" t="str">
            <v>Equipos y aparatos audiovisuales</v>
          </cell>
        </row>
        <row r="598">
          <cell r="A598">
            <v>522</v>
          </cell>
          <cell r="B598" t="str">
            <v>Aparatos deportivos</v>
          </cell>
        </row>
        <row r="599">
          <cell r="A599">
            <v>52201</v>
          </cell>
          <cell r="B599" t="str">
            <v>Aparatos deportivos</v>
          </cell>
        </row>
        <row r="600">
          <cell r="A600">
            <v>523</v>
          </cell>
          <cell r="B600" t="str">
            <v>Cámaras fotográficas y de video</v>
          </cell>
        </row>
        <row r="601">
          <cell r="A601">
            <v>52301</v>
          </cell>
          <cell r="B601" t="str">
            <v>Cámaras fotográficas y de video</v>
          </cell>
        </row>
        <row r="602">
          <cell r="A602">
            <v>529</v>
          </cell>
          <cell r="B602" t="str">
            <v>Otro mobiliario y equipo educacional y recreativo</v>
          </cell>
        </row>
        <row r="603">
          <cell r="A603">
            <v>52901</v>
          </cell>
          <cell r="B603" t="str">
            <v>Otro mobiliario y equipo educacional y recreativo</v>
          </cell>
        </row>
        <row r="604">
          <cell r="A604">
            <v>5300</v>
          </cell>
          <cell r="B604" t="str">
            <v>EQUIPO E INSTRUMENTAL MEDICO Y DE LABORATORIO</v>
          </cell>
        </row>
        <row r="605">
          <cell r="A605">
            <v>531</v>
          </cell>
          <cell r="B605" t="str">
            <v>Equipo médico y de laboratorio</v>
          </cell>
        </row>
        <row r="606">
          <cell r="A606">
            <v>53101</v>
          </cell>
          <cell r="B606" t="str">
            <v>Equipo médico y de laboratorio</v>
          </cell>
        </row>
        <row r="607">
          <cell r="A607">
            <v>532</v>
          </cell>
          <cell r="B607" t="str">
            <v xml:space="preserve"> Instrumental médico y de laboratorio</v>
          </cell>
        </row>
        <row r="608">
          <cell r="A608">
            <v>53201</v>
          </cell>
          <cell r="B608" t="str">
            <v>Instrumental médico y de laboratorio</v>
          </cell>
        </row>
        <row r="609">
          <cell r="A609">
            <v>5400</v>
          </cell>
          <cell r="B609" t="str">
            <v>VEHICULOS Y EQUIPO DE TRANSPORTE</v>
          </cell>
        </row>
        <row r="610">
          <cell r="A610">
            <v>541</v>
          </cell>
          <cell r="B610" t="str">
            <v>Vehículos y equipo terrestre</v>
          </cell>
        </row>
        <row r="611">
          <cell r="A611">
            <v>54101</v>
          </cell>
          <cell r="B611" t="str">
            <v>Vehículos y equipo terrestres, para la ejecución de programas de seguridad pública y nacional</v>
          </cell>
        </row>
        <row r="612">
          <cell r="A612">
            <v>54102</v>
          </cell>
          <cell r="B612" t="str">
            <v>Vehículos y equipo terrestres, destinados exclusivamente para desastres naturales</v>
          </cell>
        </row>
        <row r="613">
          <cell r="A613">
            <v>54103</v>
          </cell>
          <cell r="B613" t="str">
            <v>Vehículos y equipo terrestres, destinados a servicios públicos y la operación de programas públicos</v>
          </cell>
        </row>
        <row r="614">
          <cell r="A614">
            <v>54104</v>
          </cell>
          <cell r="B614" t="str">
            <v>Vehículos y equipo terrestres, destinados a servicios administrativos</v>
          </cell>
        </row>
        <row r="615">
          <cell r="A615">
            <v>54105</v>
          </cell>
          <cell r="B615" t="str">
            <v>Vehículos y equipo terrestres, destinados a servidores públicos</v>
          </cell>
        </row>
        <row r="616">
          <cell r="A616">
            <v>542</v>
          </cell>
          <cell r="B616" t="str">
            <v>Carrocerías y remolques</v>
          </cell>
        </row>
        <row r="617">
          <cell r="A617">
            <v>54201</v>
          </cell>
          <cell r="B617" t="str">
            <v>Carrocerías y remolques</v>
          </cell>
        </row>
        <row r="618">
          <cell r="A618">
            <v>543</v>
          </cell>
          <cell r="B618" t="str">
            <v>Equipo aeroespacial</v>
          </cell>
        </row>
        <row r="619">
          <cell r="A619">
            <v>54301</v>
          </cell>
          <cell r="B619" t="str">
            <v>Vehículos y equipo aéreos, para la ejecución de programas de seguridad pública y nacional</v>
          </cell>
        </row>
        <row r="620">
          <cell r="A620">
            <v>54302</v>
          </cell>
          <cell r="B620" t="str">
            <v>Vehículos y equipo aéreos, destinados exclusivamente para desastres naturales</v>
          </cell>
        </row>
        <row r="621">
          <cell r="A621">
            <v>54303</v>
          </cell>
          <cell r="B621" t="str">
            <v>Vehículos y equipo aéreos, destinados a servicios públicos y la operación de programas públicos</v>
          </cell>
        </row>
        <row r="622">
          <cell r="A622">
            <v>544</v>
          </cell>
          <cell r="B622" t="str">
            <v>Equipo ferroviario</v>
          </cell>
        </row>
        <row r="623">
          <cell r="A623">
            <v>54401</v>
          </cell>
          <cell r="B623" t="str">
            <v>Equipo ferroviario</v>
          </cell>
        </row>
        <row r="624">
          <cell r="A624">
            <v>545</v>
          </cell>
          <cell r="B624" t="str">
            <v>Embarcaciones</v>
          </cell>
        </row>
        <row r="625">
          <cell r="A625">
            <v>54501</v>
          </cell>
          <cell r="B625" t="str">
            <v>Vehículos y equipo marítimo, para la ejecución de programas de seguridad pública y nacional</v>
          </cell>
        </row>
        <row r="626">
          <cell r="A626">
            <v>54502</v>
          </cell>
          <cell r="B626" t="str">
            <v>Vehículos y equipo marítimo, destinados a servicios públicos y la operación de programas públicos</v>
          </cell>
        </row>
        <row r="627">
          <cell r="A627">
            <v>54503</v>
          </cell>
          <cell r="B627" t="str">
            <v>Construcción de embarcaciones</v>
          </cell>
        </row>
        <row r="628">
          <cell r="A628">
            <v>549</v>
          </cell>
          <cell r="B628" t="str">
            <v>Otros equipos de transporte</v>
          </cell>
        </row>
        <row r="629">
          <cell r="A629">
            <v>54901</v>
          </cell>
          <cell r="B629" t="str">
            <v>Otros equipos de transporte</v>
          </cell>
        </row>
        <row r="630">
          <cell r="A630">
            <v>5500</v>
          </cell>
          <cell r="B630" t="str">
            <v>EQUIPO DE DEFENSA Y SEGURIDAD</v>
          </cell>
        </row>
        <row r="631">
          <cell r="A631">
            <v>551</v>
          </cell>
          <cell r="B631" t="str">
            <v>Equipo de defensa y seguridad</v>
          </cell>
        </row>
        <row r="632">
          <cell r="A632">
            <v>55101</v>
          </cell>
          <cell r="B632" t="str">
            <v>Maquinaria y equipo de defensa y seguridad pública</v>
          </cell>
        </row>
        <row r="633">
          <cell r="A633">
            <v>55102</v>
          </cell>
          <cell r="B633" t="str">
            <v>Equipo de seguridad pública y nacional</v>
          </cell>
        </row>
        <row r="634">
          <cell r="A634">
            <v>5600</v>
          </cell>
          <cell r="B634" t="str">
            <v>MAQUINARIA, OTROS EQUIPOS Y HERRAMIENTAS</v>
          </cell>
        </row>
        <row r="635">
          <cell r="A635">
            <v>561</v>
          </cell>
          <cell r="B635" t="str">
            <v>Maquinaria y equipo agropecuario</v>
          </cell>
        </row>
        <row r="636">
          <cell r="A636">
            <v>56101</v>
          </cell>
          <cell r="B636" t="str">
            <v>Maquinaria y equipo agropecuario</v>
          </cell>
        </row>
        <row r="637">
          <cell r="A637">
            <v>562</v>
          </cell>
          <cell r="B637" t="str">
            <v>Maquinaria y equipo industrial</v>
          </cell>
        </row>
        <row r="638">
          <cell r="A638">
            <v>56201</v>
          </cell>
          <cell r="B638" t="str">
            <v>Maquinaria y equipo industrial</v>
          </cell>
        </row>
        <row r="639">
          <cell r="A639">
            <v>563</v>
          </cell>
          <cell r="B639" t="str">
            <v>Maquinaria y equipo de construcción</v>
          </cell>
        </row>
        <row r="640">
          <cell r="A640">
            <v>56301</v>
          </cell>
          <cell r="B640" t="str">
            <v>Maquinaria y equipo de construcción</v>
          </cell>
        </row>
        <row r="641">
          <cell r="A641">
            <v>564</v>
          </cell>
          <cell r="B641" t="str">
            <v>Sistemas de aire acondicionado, calefacción y de refrigeración industrial y comercial</v>
          </cell>
        </row>
        <row r="642">
          <cell r="A642">
            <v>565</v>
          </cell>
          <cell r="B642" t="str">
            <v>Equipo de comunicación y telecomunicación</v>
          </cell>
        </row>
        <row r="643">
          <cell r="A643">
            <v>56501</v>
          </cell>
          <cell r="B643" t="str">
            <v>Equipos y aparatos de comunicaciones y telecomunicaciones</v>
          </cell>
        </row>
        <row r="644">
          <cell r="A644">
            <v>566</v>
          </cell>
          <cell r="B644" t="str">
            <v>Equipos de generación eléctrica, aparatos y accesorios eléctricos</v>
          </cell>
        </row>
        <row r="645">
          <cell r="A645">
            <v>56601</v>
          </cell>
          <cell r="B645" t="str">
            <v>Maquinaria y equipo eléctrico y electrónico</v>
          </cell>
        </row>
        <row r="646">
          <cell r="A646">
            <v>567</v>
          </cell>
          <cell r="B646" t="str">
            <v>Herramientas y máquinas-herramienta</v>
          </cell>
        </row>
        <row r="647">
          <cell r="A647">
            <v>56701</v>
          </cell>
          <cell r="B647" t="str">
            <v>Herramientas y máquinas herramienta</v>
          </cell>
        </row>
        <row r="648">
          <cell r="A648">
            <v>569</v>
          </cell>
          <cell r="B648" t="str">
            <v>Otros equipos</v>
          </cell>
        </row>
        <row r="649">
          <cell r="A649">
            <v>56901</v>
          </cell>
          <cell r="B649" t="str">
            <v>Bienes muebles por arrendamiento financiero</v>
          </cell>
        </row>
        <row r="650">
          <cell r="A650">
            <v>56902</v>
          </cell>
          <cell r="B650" t="str">
            <v>Otros bienes muebles</v>
          </cell>
        </row>
        <row r="651">
          <cell r="A651">
            <v>5700</v>
          </cell>
          <cell r="B651" t="str">
            <v>ACTIVOS BIOLOGICOS</v>
          </cell>
        </row>
        <row r="652">
          <cell r="A652">
            <v>571</v>
          </cell>
          <cell r="B652" t="str">
            <v>Bovinos</v>
          </cell>
        </row>
        <row r="653">
          <cell r="A653">
            <v>57101</v>
          </cell>
          <cell r="B653" t="str">
            <v>Animales de reproducción</v>
          </cell>
        </row>
        <row r="654">
          <cell r="A654">
            <v>572</v>
          </cell>
          <cell r="B654" t="str">
            <v>Porcinos</v>
          </cell>
        </row>
        <row r="655">
          <cell r="A655">
            <v>573</v>
          </cell>
          <cell r="B655" t="str">
            <v>Aves</v>
          </cell>
        </row>
        <row r="656">
          <cell r="A656">
            <v>574</v>
          </cell>
          <cell r="B656" t="str">
            <v>Ovinos y caprinos</v>
          </cell>
        </row>
        <row r="657">
          <cell r="A657">
            <v>575</v>
          </cell>
          <cell r="B657" t="str">
            <v>Peces y acuicultura</v>
          </cell>
        </row>
        <row r="658">
          <cell r="A658">
            <v>576</v>
          </cell>
          <cell r="B658" t="str">
            <v>Equinos</v>
          </cell>
        </row>
        <row r="659">
          <cell r="A659">
            <v>57601</v>
          </cell>
          <cell r="B659" t="str">
            <v>Animales de trabajo</v>
          </cell>
        </row>
        <row r="660">
          <cell r="A660">
            <v>577</v>
          </cell>
          <cell r="B660" t="str">
            <v>Especies menores y de zoológico</v>
          </cell>
        </row>
        <row r="661">
          <cell r="A661">
            <v>57701</v>
          </cell>
          <cell r="B661" t="str">
            <v>Animales de custodia y vigilancia</v>
          </cell>
        </row>
        <row r="662">
          <cell r="A662">
            <v>578</v>
          </cell>
          <cell r="B662" t="str">
            <v>Arboles y plantas</v>
          </cell>
        </row>
        <row r="663">
          <cell r="A663">
            <v>579</v>
          </cell>
          <cell r="B663" t="str">
            <v>Otros activos biológicos</v>
          </cell>
        </row>
        <row r="664">
          <cell r="A664">
            <v>5800</v>
          </cell>
          <cell r="B664" t="str">
            <v>BIENES INMUEBLES</v>
          </cell>
        </row>
        <row r="665">
          <cell r="A665">
            <v>581</v>
          </cell>
          <cell r="B665" t="str">
            <v>Terrenos</v>
          </cell>
        </row>
        <row r="666">
          <cell r="A666">
            <v>58101</v>
          </cell>
          <cell r="B666" t="str">
            <v>Terrenos</v>
          </cell>
        </row>
        <row r="667">
          <cell r="A667">
            <v>582</v>
          </cell>
          <cell r="B667" t="str">
            <v>Viviendas</v>
          </cell>
        </row>
        <row r="668">
          <cell r="A668">
            <v>583</v>
          </cell>
          <cell r="B668" t="str">
            <v>Edificios no residenciales</v>
          </cell>
        </row>
        <row r="669">
          <cell r="A669">
            <v>58301</v>
          </cell>
          <cell r="B669" t="str">
            <v>Edificios y locales</v>
          </cell>
        </row>
        <row r="670">
          <cell r="A670">
            <v>589</v>
          </cell>
          <cell r="B670" t="str">
            <v>Otros bienes inmuebles</v>
          </cell>
        </row>
        <row r="671">
          <cell r="A671">
            <v>58901</v>
          </cell>
          <cell r="B671" t="str">
            <v>Adjudicaciones, expropiaciones e indemnizaciones de inmuebles</v>
          </cell>
        </row>
        <row r="672">
          <cell r="A672">
            <v>58902</v>
          </cell>
          <cell r="B672" t="str">
            <v>Bienes inmuebles en la modalidad de proyectos de infraestructura productiva de largo plazo</v>
          </cell>
        </row>
        <row r="673">
          <cell r="A673">
            <v>58903</v>
          </cell>
          <cell r="B673" t="str">
            <v>Bienes inmuebles por arrendamiento financiero</v>
          </cell>
        </row>
        <row r="674">
          <cell r="A674">
            <v>58904</v>
          </cell>
          <cell r="B674" t="str">
            <v>Otros bienes inmuebles</v>
          </cell>
        </row>
        <row r="675">
          <cell r="A675">
            <v>5900</v>
          </cell>
          <cell r="B675" t="str">
            <v>ACTIVOS INTANGIBLES</v>
          </cell>
        </row>
        <row r="676">
          <cell r="A676">
            <v>591</v>
          </cell>
          <cell r="B676" t="str">
            <v>Software</v>
          </cell>
        </row>
        <row r="677">
          <cell r="A677">
            <v>59101</v>
          </cell>
          <cell r="B677" t="str">
            <v>Software</v>
          </cell>
        </row>
        <row r="678">
          <cell r="A678">
            <v>592</v>
          </cell>
          <cell r="B678" t="str">
            <v>Patentes</v>
          </cell>
        </row>
        <row r="679">
          <cell r="A679">
            <v>593</v>
          </cell>
          <cell r="B679" t="str">
            <v>Marcas</v>
          </cell>
        </row>
        <row r="680">
          <cell r="A680">
            <v>594</v>
          </cell>
          <cell r="B680" t="str">
            <v>Derechos</v>
          </cell>
        </row>
        <row r="681">
          <cell r="A681">
            <v>595</v>
          </cell>
          <cell r="B681" t="str">
            <v>Concesiones</v>
          </cell>
        </row>
        <row r="682">
          <cell r="A682">
            <v>596</v>
          </cell>
          <cell r="B682" t="str">
            <v>Franquicias</v>
          </cell>
        </row>
        <row r="683">
          <cell r="A683">
            <v>597</v>
          </cell>
          <cell r="B683" t="str">
            <v>Licencias informáticas e intelectuales</v>
          </cell>
        </row>
        <row r="684">
          <cell r="A684">
            <v>598</v>
          </cell>
          <cell r="B684" t="str">
            <v>Licencias industriales, comerciales y otras</v>
          </cell>
        </row>
        <row r="685">
          <cell r="A685">
            <v>599</v>
          </cell>
          <cell r="B685" t="str">
            <v>Otros activos intangibles</v>
          </cell>
        </row>
        <row r="686">
          <cell r="A686">
            <v>6000</v>
          </cell>
          <cell r="B686" t="str">
            <v>INVERSION PUBLICA</v>
          </cell>
        </row>
        <row r="687">
          <cell r="A687">
            <v>6100</v>
          </cell>
          <cell r="B687" t="str">
            <v>OBRA PUBLICA EN BIENES DE DOMINIO PUBLICO</v>
          </cell>
        </row>
        <row r="688">
          <cell r="A688">
            <v>611</v>
          </cell>
          <cell r="B688" t="str">
            <v>Edificación habitacional</v>
          </cell>
        </row>
        <row r="689">
          <cell r="A689">
            <v>612</v>
          </cell>
          <cell r="B689" t="str">
            <v>Edificación no habitacional</v>
          </cell>
        </row>
        <row r="690">
          <cell r="A690">
            <v>613</v>
          </cell>
          <cell r="B690" t="str">
            <v>Construcción de obras para el abastecimiento de agua, petróleo, gas, electricidad y telecomunicaciones</v>
          </cell>
        </row>
        <row r="691">
          <cell r="A691">
            <v>614</v>
          </cell>
          <cell r="B691" t="str">
            <v>División de terrenos y construcción de obras de urbanización</v>
          </cell>
        </row>
        <row r="692">
          <cell r="A692">
            <v>615</v>
          </cell>
          <cell r="B692" t="str">
            <v>Construcción de vías de comunicación</v>
          </cell>
        </row>
        <row r="693">
          <cell r="A693">
            <v>616</v>
          </cell>
          <cell r="B693" t="str">
            <v>Otras construcciones de ingeniería civil u obra pesada</v>
          </cell>
        </row>
        <row r="694">
          <cell r="A694">
            <v>617</v>
          </cell>
          <cell r="B694" t="str">
            <v>Instalaciones y equipamiento en construcciones</v>
          </cell>
        </row>
        <row r="695">
          <cell r="A695">
            <v>619</v>
          </cell>
          <cell r="B695" t="str">
            <v>Trabajos de acabados en edificaciones y otros trabajos especializados</v>
          </cell>
        </row>
        <row r="696">
          <cell r="A696">
            <v>6200</v>
          </cell>
          <cell r="B696" t="str">
            <v>OBRA PUBLICA EN BIENES PROPIOS</v>
          </cell>
        </row>
        <row r="697">
          <cell r="A697">
            <v>621</v>
          </cell>
          <cell r="B697" t="str">
            <v>Edificación habitacional</v>
          </cell>
        </row>
        <row r="698">
          <cell r="A698">
            <v>62101</v>
          </cell>
          <cell r="B698" t="str">
            <v>Obras de construcción para edificios habitacionales</v>
          </cell>
        </row>
        <row r="699">
          <cell r="A699">
            <v>62102</v>
          </cell>
          <cell r="B699" t="str">
            <v>Mantenimiento y rehabilitación de edificaciones habitacionales</v>
          </cell>
        </row>
        <row r="700">
          <cell r="A700">
            <v>622</v>
          </cell>
          <cell r="B700" t="str">
            <v>Edificación no habitacional</v>
          </cell>
        </row>
        <row r="701">
          <cell r="A701">
            <v>62201</v>
          </cell>
          <cell r="B701" t="str">
            <v>Obras de construcción para edificios no habitacionales</v>
          </cell>
        </row>
        <row r="702">
          <cell r="A702">
            <v>62202</v>
          </cell>
          <cell r="B702" t="str">
            <v>Mantenimiento y rehabilitación de edificaciones no habitacionales</v>
          </cell>
        </row>
        <row r="703">
          <cell r="A703">
            <v>623</v>
          </cell>
          <cell r="B703" t="str">
            <v>Construcción de obras para el abastecimiento de agua, petróleo, gas, electricidad y telecomunicaciones</v>
          </cell>
        </row>
        <row r="704">
          <cell r="A704">
            <v>62301</v>
          </cell>
          <cell r="B704" t="str">
            <v>Construcción de obras para el abastecimiento de agua, petróleo, gas, electricidad y telecomunicaciones</v>
          </cell>
        </row>
        <row r="705">
          <cell r="A705">
            <v>62302</v>
          </cell>
          <cell r="B705" t="str">
            <v>Mantenimiento y rehabilitación de obras para el abastecimiento de agua, petróleo, gas, electricidad y telecomunicaciones</v>
          </cell>
        </row>
        <row r="706">
          <cell r="A706">
            <v>624</v>
          </cell>
          <cell r="B706" t="str">
            <v>División de terrenos y construcción de obras de urbanización</v>
          </cell>
        </row>
        <row r="707">
          <cell r="A707">
            <v>62401</v>
          </cell>
          <cell r="B707" t="str">
            <v>Obras de preedificación en terrenos de construcción</v>
          </cell>
        </row>
        <row r="708">
          <cell r="A708">
            <v>62402</v>
          </cell>
          <cell r="B708" t="str">
            <v>Construcción de obras de urbanización</v>
          </cell>
        </row>
        <row r="709">
          <cell r="A709">
            <v>62403</v>
          </cell>
          <cell r="B709" t="str">
            <v>Mantenimiento y rehabilitación de obras de urbanización</v>
          </cell>
        </row>
        <row r="710">
          <cell r="A710">
            <v>625</v>
          </cell>
          <cell r="B710" t="str">
            <v>Construcción de vías de comunicación</v>
          </cell>
        </row>
        <row r="711">
          <cell r="A711">
            <v>62501</v>
          </cell>
          <cell r="B711" t="str">
            <v>Construcción de vías de comunicación</v>
          </cell>
        </row>
        <row r="712">
          <cell r="A712">
            <v>62502</v>
          </cell>
          <cell r="B712" t="str">
            <v>Mantenimiento y rehabilitación de las vías de comunicación</v>
          </cell>
        </row>
        <row r="713">
          <cell r="A713">
            <v>626</v>
          </cell>
          <cell r="B713" t="str">
            <v>Otras construcciones de ingeniería civil u obra pesada</v>
          </cell>
        </row>
        <row r="714">
          <cell r="A714">
            <v>62601</v>
          </cell>
          <cell r="B714" t="str">
            <v>Otras construcciones de ingeniería civil u obra pesada</v>
          </cell>
        </row>
        <row r="715">
          <cell r="A715">
            <v>62602</v>
          </cell>
          <cell r="B715" t="str">
            <v>Mantenimiento y rehabilitación de otras obras de ingeniería civil u obras pesadas</v>
          </cell>
        </row>
        <row r="716">
          <cell r="A716">
            <v>627</v>
          </cell>
          <cell r="B716" t="str">
            <v>Instalaciones y equipamiento en construcciones</v>
          </cell>
        </row>
        <row r="717">
          <cell r="A717">
            <v>62701</v>
          </cell>
          <cell r="B717" t="str">
            <v>Instalaciones y obras de construcción especializada</v>
          </cell>
        </row>
        <row r="718">
          <cell r="A718">
            <v>629</v>
          </cell>
          <cell r="B718" t="str">
            <v>Trabajos de acabados en edificaciones y otros trabajos especializados</v>
          </cell>
        </row>
        <row r="719">
          <cell r="A719">
            <v>62901</v>
          </cell>
          <cell r="B719" t="str">
            <v>Ensamble y edificación de construcciones prefabricadas</v>
          </cell>
        </row>
        <row r="720">
          <cell r="A720">
            <v>62902</v>
          </cell>
          <cell r="B720" t="str">
            <v>Obras de terminación y acabado de edificios</v>
          </cell>
        </row>
        <row r="721">
          <cell r="A721">
            <v>62903</v>
          </cell>
          <cell r="B721" t="str">
            <v>Servicios de supervisión de obras</v>
          </cell>
        </row>
        <row r="722">
          <cell r="A722">
            <v>62904</v>
          </cell>
          <cell r="B722" t="str">
            <v>Servicios para la liberación de derechos de vía</v>
          </cell>
        </row>
        <row r="723">
          <cell r="A723">
            <v>62905</v>
          </cell>
          <cell r="B723" t="str">
            <v>Otros servicios relacionados con obras públicas</v>
          </cell>
        </row>
        <row r="724">
          <cell r="A724">
            <v>6300</v>
          </cell>
          <cell r="B724" t="str">
            <v>PROYECTOS PRODUCTIVOS Y ACCIONES DE FOMENTO</v>
          </cell>
        </row>
        <row r="725">
          <cell r="A725">
            <v>631</v>
          </cell>
          <cell r="B725" t="str">
            <v>Estudios, formulación y evaluación de proyectos productivos no incluidos en conceptos anteriores de este capítulo</v>
          </cell>
        </row>
        <row r="726">
          <cell r="A726">
            <v>632</v>
          </cell>
          <cell r="B726" t="str">
            <v>Ejecución de proyectos productivos no incluidos en conceptos anteriores de este capítulo</v>
          </cell>
        </row>
        <row r="727">
          <cell r="A727">
            <v>7000</v>
          </cell>
          <cell r="B727" t="str">
            <v>INVERSIONES FINANCIERAS Y OTRAS PROVISIONES</v>
          </cell>
        </row>
        <row r="728">
          <cell r="A728">
            <v>7100</v>
          </cell>
          <cell r="B728" t="str">
            <v>INVERSIONES PARA EL FOMENTO DE ACTIVIDADES PRODUCTIVAS</v>
          </cell>
        </row>
        <row r="729">
          <cell r="A729">
            <v>711</v>
          </cell>
          <cell r="B729" t="str">
            <v>Créditos otorgados por entidades federativas y municipios al sector social y privado para el fomento de actividades productivas</v>
          </cell>
        </row>
        <row r="730">
          <cell r="A730">
            <v>712</v>
          </cell>
          <cell r="B730" t="str">
            <v>Créditos otorgados por las entidades federativas a municipios para el fomento de actividades productivas</v>
          </cell>
        </row>
        <row r="731">
          <cell r="A731">
            <v>7200</v>
          </cell>
          <cell r="B731" t="str">
            <v>ACCIONES Y PARTICIPACIONES DE CAPITAL</v>
          </cell>
        </row>
        <row r="732">
          <cell r="A732">
            <v>721</v>
          </cell>
          <cell r="B732" t="str">
            <v>Acciones y participaciones de capital en entidades paraestatales no empresariales y no financieras con fines de política económica</v>
          </cell>
        </row>
        <row r="733">
          <cell r="A733">
            <v>722</v>
          </cell>
          <cell r="B733" t="str">
            <v>Acciones y participaciones de capital en entidades paraestatales empresariales y no financieras con fines de política económica</v>
          </cell>
        </row>
        <row r="734">
          <cell r="A734">
            <v>723</v>
          </cell>
          <cell r="B734" t="str">
            <v>Acciones y participaciones de capital en instituciones paraestatales públicas financieras con fines de política económica</v>
          </cell>
        </row>
        <row r="735">
          <cell r="A735">
            <v>724</v>
          </cell>
          <cell r="B735" t="str">
            <v>Acciones y participaciones de capital en el sector privado con fines de política económica</v>
          </cell>
        </row>
        <row r="736">
          <cell r="A736">
            <v>725</v>
          </cell>
          <cell r="B736" t="str">
            <v>Acciones y participaciones de capital en organismos internacionales con fines de política económica</v>
          </cell>
        </row>
        <row r="737">
          <cell r="A737">
            <v>72501</v>
          </cell>
          <cell r="B737" t="str">
            <v>Adquisición de acciones de organismos internacionales</v>
          </cell>
        </row>
        <row r="738">
          <cell r="A738">
            <v>726</v>
          </cell>
          <cell r="B738" t="str">
            <v>Acciones y participaciones de capital en el sector externo con fines de política económica</v>
          </cell>
        </row>
        <row r="739">
          <cell r="A739">
            <v>727</v>
          </cell>
          <cell r="B739" t="str">
            <v>Acciones y participaciones de capital en el sector público con fines de gestión de liquidez</v>
          </cell>
        </row>
        <row r="740">
          <cell r="A740">
            <v>728</v>
          </cell>
          <cell r="B740" t="str">
            <v>Acciones y participaciones de capital en el sector privado con fines de gestión de liquidez</v>
          </cell>
        </row>
        <row r="741">
          <cell r="A741">
            <v>729</v>
          </cell>
          <cell r="B741" t="str">
            <v>Acciones y participaciones de capital en el sector externo con fines de gestión de liquidez</v>
          </cell>
        </row>
        <row r="742">
          <cell r="A742">
            <v>7300</v>
          </cell>
          <cell r="B742" t="str">
            <v>COMPRA DE TITULOS Y VALORES</v>
          </cell>
        </row>
        <row r="743">
          <cell r="A743">
            <v>731</v>
          </cell>
          <cell r="B743" t="str">
            <v>Bonos</v>
          </cell>
        </row>
        <row r="744">
          <cell r="A744">
            <v>73101</v>
          </cell>
          <cell r="B744" t="str">
            <v>Adquisición de bonos</v>
          </cell>
        </row>
        <row r="745">
          <cell r="A745">
            <v>732</v>
          </cell>
          <cell r="B745" t="str">
            <v>Valores representativos de deuda adquiridos con fines de política económica</v>
          </cell>
        </row>
        <row r="746">
          <cell r="A746">
            <v>733</v>
          </cell>
          <cell r="B746" t="str">
            <v>Valores representativos de deuda adquiridos con fines de gestión de liquidez</v>
          </cell>
        </row>
        <row r="747">
          <cell r="A747">
            <v>734</v>
          </cell>
          <cell r="B747" t="str">
            <v>Obligaciones negociables adquiridas con fines de política económica</v>
          </cell>
        </row>
        <row r="748">
          <cell r="A748">
            <v>735</v>
          </cell>
          <cell r="B748" t="str">
            <v>Obligaciones negociables adquiridas con fines de gestión de liquidez</v>
          </cell>
        </row>
        <row r="749">
          <cell r="A749">
            <v>73501</v>
          </cell>
          <cell r="B749" t="str">
            <v>Adquisición de obligaciones</v>
          </cell>
        </row>
        <row r="750">
          <cell r="A750">
            <v>739</v>
          </cell>
          <cell r="B750" t="str">
            <v>Otros valores</v>
          </cell>
        </row>
        <row r="751">
          <cell r="A751">
            <v>73901</v>
          </cell>
          <cell r="B751" t="str">
            <v>Fideicomisos para adquisición de títulos de crédito</v>
          </cell>
        </row>
        <row r="752">
          <cell r="A752">
            <v>73902</v>
          </cell>
          <cell r="B752" t="str">
            <v>Adquisición de acciones</v>
          </cell>
        </row>
        <row r="753">
          <cell r="A753">
            <v>73903</v>
          </cell>
          <cell r="B753" t="str">
            <v>Adquisición de otros valores</v>
          </cell>
        </row>
        <row r="754">
          <cell r="A754">
            <v>7400</v>
          </cell>
          <cell r="B754" t="str">
            <v>CONCESION DE PRESTAMOS</v>
          </cell>
        </row>
        <row r="755">
          <cell r="A755">
            <v>741</v>
          </cell>
          <cell r="B755" t="str">
            <v>Concesión de préstamos a entidades paraestatales no empresariales y no financieras con fines de política económica</v>
          </cell>
        </row>
        <row r="756">
          <cell r="A756">
            <v>742</v>
          </cell>
          <cell r="B756" t="str">
            <v>Concesión de préstamos a entidades paraestatales empresariales y no financieras con fines de política económica</v>
          </cell>
        </row>
        <row r="757">
          <cell r="A757">
            <v>74201</v>
          </cell>
          <cell r="B757" t="str">
            <v>Créditos directos para actividades productivas otorgados a entidades paraestatales empresariales y no financieras con fines de política económica</v>
          </cell>
        </row>
        <row r="758">
          <cell r="A758">
            <v>743</v>
          </cell>
          <cell r="B758" t="str">
            <v>Concesión de préstamos a instituciones paraestatales públicas financieras con fines de política económica</v>
          </cell>
        </row>
        <row r="759">
          <cell r="A759">
            <v>744</v>
          </cell>
          <cell r="B759" t="str">
            <v>Concesión de préstamos a entidades federativas y municipios con fines de política económica</v>
          </cell>
        </row>
        <row r="760">
          <cell r="A760">
            <v>74401</v>
          </cell>
          <cell r="B760" t="str">
            <v>Créditos directos para actividades productivas otorgados a entidades federativas y municipios con fines de política económica</v>
          </cell>
        </row>
        <row r="761">
          <cell r="A761">
            <v>745</v>
          </cell>
          <cell r="B761" t="str">
            <v>Concesión de préstamos al sector privado con fines de política económica</v>
          </cell>
        </row>
        <row r="762">
          <cell r="A762">
            <v>74501</v>
          </cell>
          <cell r="B762" t="str">
            <v>Créditos directos para actividades productivas otorgados al sector privado con fines de política económica</v>
          </cell>
        </row>
        <row r="763">
          <cell r="A763">
            <v>74502</v>
          </cell>
          <cell r="B763" t="str">
            <v>Fideicomisos para financiamiento de obras</v>
          </cell>
        </row>
        <row r="764">
          <cell r="A764">
            <v>74503</v>
          </cell>
          <cell r="B764" t="str">
            <v>Fideicomisos para financiamientos agropecuarios</v>
          </cell>
        </row>
        <row r="765">
          <cell r="A765">
            <v>74504</v>
          </cell>
          <cell r="B765" t="str">
            <v>Fideicomisos para financiamientos industriales</v>
          </cell>
        </row>
        <row r="766">
          <cell r="A766">
            <v>74505</v>
          </cell>
          <cell r="B766" t="str">
            <v>Fideicomisos para financiamientos al comercio y otros servicios</v>
          </cell>
        </row>
        <row r="767">
          <cell r="A767">
            <v>74506</v>
          </cell>
          <cell r="B767" t="str">
            <v>Fideicomisos para financiamientos de vivienda</v>
          </cell>
        </row>
        <row r="768">
          <cell r="A768">
            <v>746</v>
          </cell>
          <cell r="B768" t="str">
            <v>Concesión de préstamos al sector externo con fines de política económica</v>
          </cell>
        </row>
        <row r="769">
          <cell r="A769">
            <v>747</v>
          </cell>
          <cell r="B769" t="str">
            <v>Concesión de préstamos al sector público con fines de gestión de liquidez</v>
          </cell>
        </row>
        <row r="770">
          <cell r="A770">
            <v>748</v>
          </cell>
          <cell r="B770" t="str">
            <v>Concesión de préstamos al sector privado con fines de gestión de liquidez</v>
          </cell>
        </row>
        <row r="771">
          <cell r="A771">
            <v>749</v>
          </cell>
          <cell r="B771" t="str">
            <v>Concesión de préstamos al sector externo con fines de gestión de liquidez</v>
          </cell>
        </row>
        <row r="772">
          <cell r="A772">
            <v>7500</v>
          </cell>
          <cell r="B772" t="str">
            <v>INVERSIONES EN FIDEICOMISOS, MANDATOS Y OTROS ANALOGOS</v>
          </cell>
        </row>
        <row r="773">
          <cell r="A773">
            <v>751</v>
          </cell>
          <cell r="B773" t="str">
            <v>Inversiones en fideicomisos del Poder Ejecutivo</v>
          </cell>
        </row>
        <row r="774">
          <cell r="A774">
            <v>752</v>
          </cell>
          <cell r="B774" t="str">
            <v>Inversiones en fideicomisos del Poder Legislativo</v>
          </cell>
        </row>
        <row r="775">
          <cell r="A775">
            <v>753</v>
          </cell>
          <cell r="B775" t="str">
            <v>Inversiones en fideicomisos del Poder Judicial</v>
          </cell>
        </row>
        <row r="776">
          <cell r="A776">
            <v>754</v>
          </cell>
          <cell r="B776" t="str">
            <v>Inversiones en fideicomisos públicos no empresariales y no financieros</v>
          </cell>
        </row>
        <row r="777">
          <cell r="A777">
            <v>755</v>
          </cell>
          <cell r="B777" t="str">
            <v>Inversiones en fideicomisos públicos empresariales y no financieros</v>
          </cell>
        </row>
        <row r="778">
          <cell r="A778">
            <v>75501</v>
          </cell>
          <cell r="B778" t="str">
            <v>Inversiones en fideicomisos públicos empresariales y no financieros considerados entidades paraestatales</v>
          </cell>
        </row>
        <row r="779">
          <cell r="A779">
            <v>756</v>
          </cell>
          <cell r="B779" t="str">
            <v>Inversiones en fideicomisos públicos financieros</v>
          </cell>
        </row>
        <row r="780">
          <cell r="A780">
            <v>75601</v>
          </cell>
          <cell r="B780" t="str">
            <v>Inversiones en fideicomisos públicos considerados entidades paraestatales</v>
          </cell>
        </row>
        <row r="781">
          <cell r="A781">
            <v>75602</v>
          </cell>
          <cell r="B781" t="str">
            <v>Inversiones en mandatos y otros análogos</v>
          </cell>
        </row>
        <row r="782">
          <cell r="A782">
            <v>757</v>
          </cell>
          <cell r="B782" t="str">
            <v>Inversiones en fideicomisos de entidades federativas</v>
          </cell>
        </row>
        <row r="783">
          <cell r="A783">
            <v>758</v>
          </cell>
          <cell r="B783" t="str">
            <v>Inversiones en fideicomisos de municipios</v>
          </cell>
        </row>
        <row r="784">
          <cell r="A784">
            <v>759</v>
          </cell>
          <cell r="B784" t="str">
            <v>Fideicomisos de empresas privadas y particulares</v>
          </cell>
        </row>
        <row r="785">
          <cell r="A785">
            <v>7600</v>
          </cell>
          <cell r="B785" t="str">
            <v>OTRAS INVERSIONES FINANCIERAS</v>
          </cell>
        </row>
        <row r="786">
          <cell r="A786">
            <v>761</v>
          </cell>
          <cell r="B786" t="str">
            <v>Depósitos a largo plazo en moneda nacional</v>
          </cell>
        </row>
        <row r="787">
          <cell r="A787">
            <v>762</v>
          </cell>
          <cell r="B787" t="str">
            <v>Depósitos a largo plazo en moneda extranjera</v>
          </cell>
        </row>
        <row r="788">
          <cell r="A788">
            <v>7900</v>
          </cell>
          <cell r="B788" t="str">
            <v>PROVISIONES PARA CONTINGENCIAS Y OTRAS EROGACIONES ESPECIALES</v>
          </cell>
        </row>
        <row r="789">
          <cell r="A789">
            <v>791</v>
          </cell>
          <cell r="B789" t="str">
            <v>Contingencias por fenómenos naturales</v>
          </cell>
        </row>
        <row r="790">
          <cell r="A790">
            <v>792</v>
          </cell>
          <cell r="B790" t="str">
            <v>Contingencias socioeconómicas</v>
          </cell>
        </row>
        <row r="791">
          <cell r="A791">
            <v>799</v>
          </cell>
          <cell r="B791" t="str">
            <v>Otras erogaciones especiales</v>
          </cell>
        </row>
        <row r="792">
          <cell r="A792">
            <v>79901</v>
          </cell>
          <cell r="B792" t="str">
            <v>Erogaciones contingentes</v>
          </cell>
        </row>
        <row r="793">
          <cell r="A793">
            <v>79902</v>
          </cell>
          <cell r="B793" t="str">
            <v>Provisiones para erogaciones especiales</v>
          </cell>
        </row>
        <row r="794">
          <cell r="A794">
            <v>8000</v>
          </cell>
          <cell r="B794" t="str">
            <v>PARTICIPACIONES Y APORTACIONES</v>
          </cell>
        </row>
        <row r="795">
          <cell r="A795">
            <v>8100</v>
          </cell>
          <cell r="B795" t="str">
            <v>PARTICIPACIONES</v>
          </cell>
        </row>
        <row r="796">
          <cell r="A796">
            <v>9000</v>
          </cell>
          <cell r="B796" t="str">
            <v>DEUDA PUBLICA</v>
          </cell>
        </row>
        <row r="797">
          <cell r="A797">
            <v>9100</v>
          </cell>
          <cell r="B797" t="str">
            <v>AMORTIZACION DE LA DEUDA PUBLICA</v>
          </cell>
        </row>
        <row r="798">
          <cell r="A798">
            <v>911</v>
          </cell>
          <cell r="B798" t="str">
            <v>Amortización de la deuda interna con instituciones de crédito</v>
          </cell>
        </row>
        <row r="799">
          <cell r="A799">
            <v>91101</v>
          </cell>
          <cell r="B799" t="str">
            <v>Amortización de la deuda interna con instituciones de crédito</v>
          </cell>
        </row>
        <row r="800">
          <cell r="A800">
            <v>91102</v>
          </cell>
          <cell r="B800" t="str">
            <v>Amortización de la deuda interna derivada de proyectos de infraestructura productiva de largo plazo</v>
          </cell>
        </row>
        <row r="801">
          <cell r="A801">
            <v>912</v>
          </cell>
          <cell r="B801" t="str">
            <v>Amortización de la deuda interna por emisión de títulos y valores</v>
          </cell>
        </row>
        <row r="802">
          <cell r="A802">
            <v>91201</v>
          </cell>
          <cell r="B802" t="str">
            <v>Amortización de la deuda por emisión de valores gubernamentales</v>
          </cell>
        </row>
        <row r="803">
          <cell r="A803">
            <v>913</v>
          </cell>
          <cell r="B803" t="str">
            <v>Amortización de arrendamientos financieros nacionales</v>
          </cell>
        </row>
        <row r="804">
          <cell r="A804">
            <v>91301</v>
          </cell>
          <cell r="B804" t="str">
            <v>Amortización de arrendamientos financieros nacionales</v>
          </cell>
        </row>
        <row r="805">
          <cell r="A805">
            <v>91302</v>
          </cell>
          <cell r="B805" t="str">
            <v>Amortización de arrendamientos financieros especiales</v>
          </cell>
        </row>
        <row r="806">
          <cell r="A806">
            <v>914</v>
          </cell>
          <cell r="B806" t="str">
            <v>Amortización de la deuda externa con instituciones de crédito</v>
          </cell>
        </row>
        <row r="807">
          <cell r="A807">
            <v>91401</v>
          </cell>
          <cell r="B807" t="str">
            <v>Amortización de la deuda externa con instituciones de crédito</v>
          </cell>
        </row>
        <row r="808">
          <cell r="A808">
            <v>91402</v>
          </cell>
          <cell r="B808" t="str">
            <v>Amortización de la deuda externa derivada de proyectos de infraestructura productiva de largo plazo</v>
          </cell>
        </row>
        <row r="809">
          <cell r="A809">
            <v>915</v>
          </cell>
          <cell r="B809" t="str">
            <v>Amortización de deuda externa con organismos financieros internacionales</v>
          </cell>
        </row>
        <row r="810">
          <cell r="A810">
            <v>91501</v>
          </cell>
          <cell r="B810" t="str">
            <v>Amortización de la deuda con organismos financieros internacionales</v>
          </cell>
        </row>
        <row r="811">
          <cell r="A811">
            <v>916</v>
          </cell>
          <cell r="B811" t="str">
            <v>Amortización de la deuda bilateral</v>
          </cell>
        </row>
        <row r="812">
          <cell r="A812">
            <v>91601</v>
          </cell>
          <cell r="B812" t="str">
            <v>Amortización de la deuda bilateral</v>
          </cell>
        </row>
        <row r="813">
          <cell r="A813">
            <v>917</v>
          </cell>
          <cell r="B813" t="str">
            <v>Amortización de la deuda externa por emisión de títulos y valores</v>
          </cell>
        </row>
        <row r="814">
          <cell r="A814">
            <v>91701</v>
          </cell>
          <cell r="B814" t="str">
            <v>Amortización de la deuda externa por bonos</v>
          </cell>
        </row>
        <row r="815">
          <cell r="A815">
            <v>918</v>
          </cell>
          <cell r="B815" t="str">
            <v>Amortización de arrendamientos financieros internacionales</v>
          </cell>
        </row>
        <row r="816">
          <cell r="A816">
            <v>91801</v>
          </cell>
          <cell r="B816" t="str">
            <v>Amortización de arrendamientos financieros internacionales</v>
          </cell>
        </row>
        <row r="817">
          <cell r="A817">
            <v>9200</v>
          </cell>
          <cell r="B817" t="str">
            <v>INTERESES DE LA DEUDA PUBLICA</v>
          </cell>
        </row>
        <row r="818">
          <cell r="A818">
            <v>921</v>
          </cell>
          <cell r="B818" t="str">
            <v>Intereses de la deuda interna con instituciones de crédito</v>
          </cell>
        </row>
        <row r="819">
          <cell r="A819">
            <v>92101</v>
          </cell>
          <cell r="B819" t="str">
            <v>Intereses de la deuda interna con instituciones de crédito</v>
          </cell>
        </row>
        <row r="820">
          <cell r="A820">
            <v>92102</v>
          </cell>
          <cell r="B820" t="str">
            <v>Intereses de la deuda interna derivada de proyectos de infraestructura productiva de largo plazo</v>
          </cell>
        </row>
        <row r="821">
          <cell r="A821">
            <v>922</v>
          </cell>
          <cell r="B821" t="str">
            <v>Intereses derivados de la colocación de títulos y valores</v>
          </cell>
        </row>
        <row r="822">
          <cell r="A822">
            <v>92201</v>
          </cell>
          <cell r="B822" t="str">
            <v>Intereses derivados de la colocación de valores gubernamentales</v>
          </cell>
        </row>
        <row r="823">
          <cell r="A823">
            <v>923</v>
          </cell>
          <cell r="B823" t="str">
            <v>Intereses por arrendamientos financieros nacionales</v>
          </cell>
        </row>
        <row r="824">
          <cell r="A824">
            <v>92301</v>
          </cell>
          <cell r="B824" t="str">
            <v>Intereses por arrendamientos financieros nacionales</v>
          </cell>
        </row>
        <row r="825">
          <cell r="A825">
            <v>92302</v>
          </cell>
          <cell r="B825" t="str">
            <v>Intereses por arrendamientos financieros especiales</v>
          </cell>
        </row>
        <row r="826">
          <cell r="A826">
            <v>924</v>
          </cell>
          <cell r="B826" t="str">
            <v>Intereses de la deuda externa con instituciones de crédito</v>
          </cell>
        </row>
        <row r="827">
          <cell r="A827">
            <v>92401</v>
          </cell>
          <cell r="B827" t="str">
            <v>Intereses de la deuda externa con instituciones de crédito</v>
          </cell>
        </row>
        <row r="828">
          <cell r="A828">
            <v>92402</v>
          </cell>
          <cell r="B828" t="str">
            <v>Intereses de la deuda externa derivada de proyectos de infraestructura productiva de largo plazo</v>
          </cell>
        </row>
        <row r="829">
          <cell r="A829">
            <v>925</v>
          </cell>
          <cell r="B829" t="str">
            <v>Intereses de la deuda con organismos financieros Internacionales</v>
          </cell>
        </row>
        <row r="830">
          <cell r="A830">
            <v>92501</v>
          </cell>
          <cell r="B830" t="str">
            <v>Intereses de la deuda con organismos financieros internacionales</v>
          </cell>
        </row>
        <row r="831">
          <cell r="A831">
            <v>926</v>
          </cell>
          <cell r="B831" t="str">
            <v>Intereses de la deuda bilateral</v>
          </cell>
        </row>
        <row r="832">
          <cell r="A832">
            <v>92601</v>
          </cell>
          <cell r="B832" t="str">
            <v>Intereses de la deuda bilateral</v>
          </cell>
        </row>
        <row r="833">
          <cell r="A833">
            <v>927</v>
          </cell>
          <cell r="B833" t="str">
            <v>Intereses derivados de la colocación de títulos y valores en el exterior</v>
          </cell>
        </row>
        <row r="834">
          <cell r="A834">
            <v>92701</v>
          </cell>
          <cell r="B834" t="str">
            <v>Intereses derivados de la colocación externa de bonos</v>
          </cell>
        </row>
        <row r="835">
          <cell r="A835">
            <v>928</v>
          </cell>
          <cell r="B835" t="str">
            <v>Intereses por arrendamientos financieros internacionales</v>
          </cell>
        </row>
        <row r="836">
          <cell r="A836">
            <v>92801</v>
          </cell>
          <cell r="B836" t="str">
            <v>Intereses por arrendamientos financieros internacionales</v>
          </cell>
        </row>
        <row r="837">
          <cell r="A837">
            <v>9300</v>
          </cell>
          <cell r="B837" t="str">
            <v>COMISIONES DE LA DEUDA PUBLICA</v>
          </cell>
        </row>
        <row r="838">
          <cell r="A838">
            <v>931</v>
          </cell>
          <cell r="B838" t="str">
            <v>Comisiones de la deuda pública interna</v>
          </cell>
        </row>
        <row r="839">
          <cell r="A839">
            <v>93101</v>
          </cell>
          <cell r="B839" t="str">
            <v>Comisiones de la deuda interna</v>
          </cell>
        </row>
        <row r="840">
          <cell r="A840">
            <v>932</v>
          </cell>
          <cell r="B840" t="str">
            <v>Comisiones de la deuda pública externa</v>
          </cell>
        </row>
        <row r="841">
          <cell r="A841">
            <v>93201</v>
          </cell>
          <cell r="B841" t="str">
            <v>Comisiones de la deuda externa</v>
          </cell>
        </row>
        <row r="842">
          <cell r="A842">
            <v>9400</v>
          </cell>
          <cell r="B842" t="str">
            <v>GASTOS DE LA DEUDA PUBLICA</v>
          </cell>
        </row>
        <row r="843">
          <cell r="A843">
            <v>941</v>
          </cell>
          <cell r="B843" t="str">
            <v>Gastos de la deuda pública interna</v>
          </cell>
        </row>
        <row r="844">
          <cell r="A844">
            <v>94101</v>
          </cell>
          <cell r="B844" t="str">
            <v>Gastos de la deuda interna</v>
          </cell>
        </row>
        <row r="845">
          <cell r="A845">
            <v>942</v>
          </cell>
          <cell r="B845" t="str">
            <v>Gastos de la deuda pública externa</v>
          </cell>
        </row>
        <row r="846">
          <cell r="A846">
            <v>94201</v>
          </cell>
          <cell r="B846" t="str">
            <v>Gastos de la deuda externa</v>
          </cell>
        </row>
        <row r="847">
          <cell r="A847">
            <v>9500</v>
          </cell>
          <cell r="B847" t="str">
            <v>COSTO POR COBERTURAS</v>
          </cell>
        </row>
        <row r="848">
          <cell r="A848">
            <v>951</v>
          </cell>
          <cell r="B848" t="str">
            <v>Costos por coberturas</v>
          </cell>
        </row>
        <row r="849">
          <cell r="A849">
            <v>95101</v>
          </cell>
          <cell r="B849" t="str">
            <v>Costo por coberturas</v>
          </cell>
        </row>
        <row r="850">
          <cell r="A850">
            <v>9600</v>
          </cell>
          <cell r="B850" t="str">
            <v>APOYOS FINANCIEROS</v>
          </cell>
        </row>
        <row r="851">
          <cell r="A851">
            <v>961</v>
          </cell>
          <cell r="B851" t="str">
            <v>Apoyos a intermediarios financieros</v>
          </cell>
        </row>
        <row r="852">
          <cell r="A852">
            <v>96101</v>
          </cell>
          <cell r="B852" t="str">
            <v>Apoyos a intermediarios financieros</v>
          </cell>
        </row>
        <row r="853">
          <cell r="A853">
            <v>962</v>
          </cell>
          <cell r="B853" t="str">
            <v>Apoyos a ahorradores y deudores del Sistema Financiero Nacional</v>
          </cell>
        </row>
        <row r="854">
          <cell r="A854">
            <v>96201</v>
          </cell>
          <cell r="B854" t="str">
            <v>Apoyos a ahorradores y deudores de la banca</v>
          </cell>
        </row>
        <row r="855">
          <cell r="A855">
            <v>9900</v>
          </cell>
          <cell r="B855" t="str">
            <v>ADEUDOS DE EJERCICIOS FISCALES ANTERIORES (ADEFAS)</v>
          </cell>
        </row>
        <row r="856">
          <cell r="A856">
            <v>991</v>
          </cell>
          <cell r="B856" t="str">
            <v>ADEFAS</v>
          </cell>
        </row>
        <row r="857">
          <cell r="A857">
            <v>99101</v>
          </cell>
          <cell r="B857" t="str">
            <v>Adeudos de ejercicios fiscales anteriores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2 (11)"/>
      <sheetName val="Hoja12 (10)"/>
      <sheetName val="fiscales2"/>
      <sheetName val="fiscales"/>
      <sheetName val="PROYECTOS Y OBRAS INV"/>
      <sheetName val="VILLAHER (2)"/>
      <sheetName val="Hoja12 (9)"/>
      <sheetName val="INV-ENTIDAD"/>
      <sheetName val="inv-para aerop"/>
      <sheetName val="Hoja4"/>
      <sheetName val="inv (4)"/>
      <sheetName val="POZARICA"/>
      <sheetName val="proy por obras - inv (3)"/>
      <sheetName val="proy por obras - inv (2)"/>
      <sheetName val="todo-inv  (2)"/>
      <sheetName val="proy por obras - inv"/>
      <sheetName val="parak28"/>
      <sheetName val="PROG K28"/>
      <sheetName val="COMPROMISOS INV"/>
      <sheetName val="inv (3)"/>
      <sheetName val="todo-inv "/>
      <sheetName val="planta comb"/>
      <sheetName val="Hoja13 (2)"/>
      <sheetName val="inv (2)"/>
      <sheetName val="invFALTA "/>
      <sheetName val="Hoja12 (8)"/>
      <sheetName val="Hoja12 (7)"/>
      <sheetName val="Hoja12 (6)"/>
      <sheetName val="Hoja12 (5)"/>
      <sheetName val="Hoja12 (4)"/>
      <sheetName val="Hoja12 (3)"/>
      <sheetName val="ESTA-PRESUP"/>
      <sheetName val="Hoja12 (2)"/>
      <sheetName val="Hoja1"/>
      <sheetName val="VILLAHER"/>
      <sheetName val="ORIG"/>
      <sheetName val="cat obra"/>
      <sheetName val="cat gasto"/>
      <sheetName val="cat areas"/>
      <sheetName val="cat aerop"/>
      <sheetName val="Hoja3 (4)"/>
      <sheetName val="Hoja3 (3)"/>
      <sheetName val="Hoja3 (5)"/>
      <sheetName val="3"/>
      <sheetName val="5"/>
      <sheetName val="7"/>
      <sheetName val="9"/>
      <sheetName val="Hoja5"/>
      <sheetName val="aeropuerto"/>
      <sheetName val="entidad"/>
      <sheetName val="Hoja3"/>
      <sheetName val="entidadades"/>
      <sheetName val="aeropuerto (2)"/>
      <sheetName val="entidad (2)"/>
      <sheetName val="entidad (3)"/>
      <sheetName val="K5"/>
      <sheetName val="K28"/>
      <sheetName val="K27"/>
      <sheetName val="E27"/>
      <sheetName val="ProyInv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1000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">
          <cell r="A1" t="str">
            <v>VALOR</v>
          </cell>
          <cell r="B1" t="str">
            <v>VALOR</v>
          </cell>
        </row>
        <row r="2">
          <cell r="A2">
            <v>1</v>
          </cell>
          <cell r="B2" t="str">
            <v>1109JZL0028</v>
          </cell>
        </row>
        <row r="3">
          <cell r="A3">
            <v>2</v>
          </cell>
          <cell r="B3" t="str">
            <v>1309JZL0009</v>
          </cell>
        </row>
        <row r="4">
          <cell r="A4">
            <v>3</v>
          </cell>
          <cell r="B4" t="str">
            <v>1309JZL0015</v>
          </cell>
        </row>
        <row r="5">
          <cell r="A5">
            <v>4</v>
          </cell>
          <cell r="B5" t="str">
            <v>1409JZL0001</v>
          </cell>
        </row>
        <row r="6">
          <cell r="A6">
            <v>5</v>
          </cell>
          <cell r="B6" t="str">
            <v>1409JZL0003</v>
          </cell>
        </row>
        <row r="7">
          <cell r="A7">
            <v>6</v>
          </cell>
          <cell r="B7" t="str">
            <v>1409JZL0004</v>
          </cell>
        </row>
        <row r="8">
          <cell r="A8">
            <v>7</v>
          </cell>
          <cell r="B8" t="str">
            <v>1409JZL0022</v>
          </cell>
        </row>
        <row r="9">
          <cell r="A9">
            <v>8</v>
          </cell>
          <cell r="B9" t="str">
            <v>1409JZL0013</v>
          </cell>
        </row>
        <row r="10">
          <cell r="A10">
            <v>9</v>
          </cell>
          <cell r="B10" t="str">
            <v>1409JZL0014</v>
          </cell>
        </row>
        <row r="11">
          <cell r="A11">
            <v>10</v>
          </cell>
          <cell r="B11" t="str">
            <v>1209JZL0011</v>
          </cell>
        </row>
        <row r="12">
          <cell r="A12">
            <v>11</v>
          </cell>
          <cell r="B12" t="str">
            <v>1409JZL0021</v>
          </cell>
        </row>
        <row r="13">
          <cell r="A13">
            <v>23</v>
          </cell>
          <cell r="B13" t="str">
            <v>1209JZL0024</v>
          </cell>
        </row>
        <row r="14">
          <cell r="A14">
            <v>26</v>
          </cell>
          <cell r="B14" t="str">
            <v>1209JZL0027</v>
          </cell>
        </row>
        <row r="15">
          <cell r="A15">
            <v>28</v>
          </cell>
          <cell r="B15" t="str">
            <v>1209JZL0029</v>
          </cell>
        </row>
        <row r="16">
          <cell r="A16" t="str">
            <v>A1</v>
          </cell>
          <cell r="B16" t="str">
            <v>0209JZL0024</v>
          </cell>
        </row>
        <row r="17">
          <cell r="A17" t="str">
            <v>A3</v>
          </cell>
          <cell r="B17" t="str">
            <v xml:space="preserve">1009JZL0008 </v>
          </cell>
        </row>
        <row r="18">
          <cell r="A18" t="str">
            <v>A4</v>
          </cell>
          <cell r="B18" t="str">
            <v xml:space="preserve">1109JZL0011 </v>
          </cell>
        </row>
        <row r="19">
          <cell r="A19" t="str">
            <v>A5</v>
          </cell>
          <cell r="B19" t="str">
            <v xml:space="preserve">1109JZL0013 </v>
          </cell>
        </row>
        <row r="20">
          <cell r="A20" t="str">
            <v>A9</v>
          </cell>
          <cell r="B20" t="str">
            <v xml:space="preserve">1109JZL0025 </v>
          </cell>
        </row>
        <row r="21">
          <cell r="A21" t="str">
            <v>B4</v>
          </cell>
          <cell r="B21" t="str">
            <v>1109JZL0019</v>
          </cell>
        </row>
        <row r="22">
          <cell r="A22" t="str">
            <v>B6</v>
          </cell>
          <cell r="B22" t="str">
            <v>1109JZL0014</v>
          </cell>
        </row>
      </sheetData>
      <sheetData sheetId="45">
        <row r="1">
          <cell r="A1" t="str">
            <v>VALOR</v>
          </cell>
          <cell r="B1" t="str">
            <v>VALOR</v>
          </cell>
        </row>
        <row r="2">
          <cell r="A2">
            <v>1</v>
          </cell>
          <cell r="B2" t="str">
            <v>1309JZL0010</v>
          </cell>
        </row>
        <row r="3">
          <cell r="A3">
            <v>2</v>
          </cell>
          <cell r="B3" t="str">
            <v>1309JZL0013</v>
          </cell>
        </row>
        <row r="4">
          <cell r="A4">
            <v>3</v>
          </cell>
          <cell r="B4" t="str">
            <v>1309JZL0014</v>
          </cell>
        </row>
        <row r="5">
          <cell r="A5">
            <v>4</v>
          </cell>
          <cell r="B5" t="str">
            <v>1309JZL0020</v>
          </cell>
        </row>
        <row r="6">
          <cell r="A6">
            <v>5</v>
          </cell>
          <cell r="B6" t="str">
            <v>1209JZL0006</v>
          </cell>
        </row>
        <row r="7">
          <cell r="A7">
            <v>6</v>
          </cell>
          <cell r="B7" t="str">
            <v>1309JZL0022</v>
          </cell>
        </row>
        <row r="8">
          <cell r="A8">
            <v>7</v>
          </cell>
          <cell r="B8" t="str">
            <v>1409JZL0002</v>
          </cell>
        </row>
        <row r="9">
          <cell r="A9">
            <v>8</v>
          </cell>
          <cell r="B9" t="str">
            <v>1309JZL0021</v>
          </cell>
        </row>
        <row r="10">
          <cell r="A10">
            <v>9</v>
          </cell>
          <cell r="B10" t="str">
            <v>1409JZL0009</v>
          </cell>
        </row>
        <row r="11">
          <cell r="A11">
            <v>10</v>
          </cell>
          <cell r="B11" t="str">
            <v>1409JZL0012</v>
          </cell>
        </row>
        <row r="12">
          <cell r="A12">
            <v>11</v>
          </cell>
          <cell r="B12" t="str">
            <v>1209JZL0012</v>
          </cell>
        </row>
        <row r="13">
          <cell r="A13">
            <v>12</v>
          </cell>
          <cell r="B13" t="str">
            <v>1209JZL0013</v>
          </cell>
        </row>
        <row r="14">
          <cell r="A14">
            <v>13</v>
          </cell>
          <cell r="B14" t="str">
            <v>1209JZL0014</v>
          </cell>
        </row>
        <row r="15">
          <cell r="A15">
            <v>15</v>
          </cell>
          <cell r="B15" t="str">
            <v>1209JZL0016</v>
          </cell>
        </row>
        <row r="16">
          <cell r="A16">
            <v>16</v>
          </cell>
          <cell r="B16" t="str">
            <v>1209JZL0017</v>
          </cell>
        </row>
        <row r="17">
          <cell r="A17">
            <v>21</v>
          </cell>
          <cell r="B17" t="str">
            <v>1209JZL0022</v>
          </cell>
        </row>
        <row r="18">
          <cell r="A18">
            <v>24</v>
          </cell>
          <cell r="B18" t="str">
            <v>1209JZL0025</v>
          </cell>
        </row>
        <row r="19">
          <cell r="A19">
            <v>27</v>
          </cell>
          <cell r="B19" t="str">
            <v>1209JZL0028</v>
          </cell>
        </row>
        <row r="20">
          <cell r="A20">
            <v>30</v>
          </cell>
          <cell r="B20" t="str">
            <v>1209JZL0002</v>
          </cell>
        </row>
        <row r="21">
          <cell r="A21" t="str">
            <v>A2</v>
          </cell>
          <cell r="B21" t="str">
            <v>1109JZL0003</v>
          </cell>
        </row>
        <row r="22">
          <cell r="A22" t="str">
            <v>A6</v>
          </cell>
          <cell r="B22" t="str">
            <v xml:space="preserve">1109JZL0016 </v>
          </cell>
        </row>
        <row r="23">
          <cell r="A23" t="str">
            <v>A7</v>
          </cell>
          <cell r="B23" t="str">
            <v xml:space="preserve">1109JZL0022 </v>
          </cell>
        </row>
        <row r="24">
          <cell r="A24" t="str">
            <v>B1</v>
          </cell>
          <cell r="B24" t="str">
            <v xml:space="preserve">1109JZL0026 </v>
          </cell>
        </row>
        <row r="25">
          <cell r="A25" t="str">
            <v>B2</v>
          </cell>
          <cell r="B25" t="str">
            <v xml:space="preserve">1109JZL0033 </v>
          </cell>
        </row>
        <row r="26">
          <cell r="A26" t="str">
            <v>B3</v>
          </cell>
          <cell r="B26" t="str">
            <v>1209JZL0032</v>
          </cell>
        </row>
        <row r="27">
          <cell r="A27" t="str">
            <v>B5</v>
          </cell>
          <cell r="B27" t="str">
            <v>1109JZL0004</v>
          </cell>
        </row>
      </sheetData>
      <sheetData sheetId="46">
        <row r="1">
          <cell r="A1" t="str">
            <v>VALOR</v>
          </cell>
          <cell r="B1" t="str">
            <v>VALOR</v>
          </cell>
        </row>
        <row r="2">
          <cell r="A2">
            <v>1</v>
          </cell>
          <cell r="B2" t="str">
            <v>1309JZL0001</v>
          </cell>
        </row>
        <row r="3">
          <cell r="A3">
            <v>2</v>
          </cell>
          <cell r="B3" t="str">
            <v>1309JZL0003</v>
          </cell>
        </row>
        <row r="4">
          <cell r="A4">
            <v>3</v>
          </cell>
          <cell r="B4" t="str">
            <v>1209JZL0004</v>
          </cell>
        </row>
        <row r="5">
          <cell r="A5">
            <v>4</v>
          </cell>
          <cell r="B5" t="str">
            <v>1209JZL0005</v>
          </cell>
        </row>
        <row r="6">
          <cell r="A6">
            <v>5</v>
          </cell>
          <cell r="B6" t="str">
            <v>1309JZL0004</v>
          </cell>
        </row>
        <row r="7">
          <cell r="A7">
            <v>6</v>
          </cell>
          <cell r="B7" t="str">
            <v>1309JZL0016</v>
          </cell>
        </row>
        <row r="8">
          <cell r="A8">
            <v>7</v>
          </cell>
          <cell r="B8" t="str">
            <v>1309JZL0017</v>
          </cell>
        </row>
        <row r="9">
          <cell r="A9">
            <v>8</v>
          </cell>
          <cell r="B9" t="str">
            <v>1309JZL0023</v>
          </cell>
        </row>
        <row r="10">
          <cell r="A10">
            <v>9</v>
          </cell>
          <cell r="B10" t="str">
            <v>1209JZL0010</v>
          </cell>
        </row>
        <row r="11">
          <cell r="A11" t="str">
            <v>A8</v>
          </cell>
          <cell r="B11" t="str">
            <v xml:space="preserve">1109JZL0024 </v>
          </cell>
        </row>
      </sheetData>
      <sheetData sheetId="47" refreshError="1"/>
      <sheetData sheetId="48">
        <row r="1">
          <cell r="A1">
            <v>301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"/>
      <sheetName val="-89"/>
      <sheetName val="oic"/>
      <sheetName val="todo (2)"/>
      <sheetName val="todo"/>
      <sheetName val="Hoja1"/>
      <sheetName val="aeropuerto"/>
      <sheetName val="entidad"/>
      <sheetName val="Hoja2"/>
      <sheetName val="k27"/>
      <sheetName val="k5"/>
      <sheetName val="e27"/>
      <sheetName val="k28"/>
      <sheetName val="ProyInv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PROYECTO</v>
          </cell>
          <cell r="B1" t="str">
            <v>VALOR</v>
          </cell>
        </row>
        <row r="2">
          <cell r="A2">
            <v>1</v>
          </cell>
          <cell r="B2" t="str">
            <v>1309JZL0010</v>
          </cell>
        </row>
        <row r="3">
          <cell r="A3">
            <v>2</v>
          </cell>
          <cell r="B3" t="str">
            <v>1309JZL0013</v>
          </cell>
        </row>
        <row r="4">
          <cell r="A4">
            <v>3</v>
          </cell>
          <cell r="B4" t="str">
            <v>1309JZL0014</v>
          </cell>
        </row>
        <row r="5">
          <cell r="A5">
            <v>4</v>
          </cell>
          <cell r="B5" t="str">
            <v>1309JZL0020</v>
          </cell>
        </row>
        <row r="6">
          <cell r="A6">
            <v>5</v>
          </cell>
          <cell r="B6" t="str">
            <v>1209JZL0006</v>
          </cell>
        </row>
        <row r="7">
          <cell r="A7">
            <v>6</v>
          </cell>
          <cell r="B7" t="str">
            <v>1309JZL0022</v>
          </cell>
        </row>
        <row r="8">
          <cell r="A8">
            <v>7</v>
          </cell>
          <cell r="B8" t="str">
            <v>1409JZL0002</v>
          </cell>
        </row>
        <row r="9">
          <cell r="A9">
            <v>8</v>
          </cell>
          <cell r="B9" t="str">
            <v>1309JZL0021</v>
          </cell>
        </row>
        <row r="10">
          <cell r="A10">
            <v>9</v>
          </cell>
          <cell r="B10" t="str">
            <v>1409JZL0009</v>
          </cell>
        </row>
        <row r="11">
          <cell r="A11">
            <v>10</v>
          </cell>
          <cell r="B11" t="str">
            <v>1409JZL0012</v>
          </cell>
        </row>
        <row r="12">
          <cell r="A12">
            <v>11</v>
          </cell>
          <cell r="B12" t="str">
            <v>1209JZL0012</v>
          </cell>
        </row>
        <row r="13">
          <cell r="A13">
            <v>12</v>
          </cell>
          <cell r="B13" t="str">
            <v>1209JZL0013</v>
          </cell>
        </row>
        <row r="14">
          <cell r="A14">
            <v>13</v>
          </cell>
          <cell r="B14" t="str">
            <v>1209JZL0014</v>
          </cell>
        </row>
        <row r="15">
          <cell r="A15">
            <v>14</v>
          </cell>
          <cell r="B15" t="str">
            <v>1409JZL0026</v>
          </cell>
        </row>
        <row r="16">
          <cell r="A16">
            <v>15</v>
          </cell>
          <cell r="B16" t="str">
            <v>1209JZL0016</v>
          </cell>
        </row>
        <row r="17">
          <cell r="A17">
            <v>16</v>
          </cell>
          <cell r="B17" t="str">
            <v>1209JZL0017</v>
          </cell>
        </row>
        <row r="18">
          <cell r="A18">
            <v>17</v>
          </cell>
          <cell r="B18" t="str">
            <v>1509JZL0003</v>
          </cell>
        </row>
        <row r="19">
          <cell r="A19">
            <v>18</v>
          </cell>
          <cell r="B19" t="str">
            <v>1509JZL0004</v>
          </cell>
        </row>
        <row r="20">
          <cell r="A20">
            <v>19</v>
          </cell>
          <cell r="B20" t="str">
            <v>1609JZL0002</v>
          </cell>
        </row>
        <row r="21">
          <cell r="A21">
            <v>21</v>
          </cell>
          <cell r="B21" t="str">
            <v>1209JZL0022</v>
          </cell>
        </row>
        <row r="22">
          <cell r="A22">
            <v>24</v>
          </cell>
          <cell r="B22" t="str">
            <v>1209JZL0025</v>
          </cell>
        </row>
        <row r="23">
          <cell r="A23">
            <v>27</v>
          </cell>
          <cell r="B23" t="str">
            <v>1209JZL0028</v>
          </cell>
        </row>
        <row r="24">
          <cell r="A24">
            <v>30</v>
          </cell>
          <cell r="B24" t="str">
            <v>1209JZL0002</v>
          </cell>
        </row>
        <row r="25">
          <cell r="A25" t="str">
            <v>A2</v>
          </cell>
          <cell r="B25" t="str">
            <v>1109JZL0003</v>
          </cell>
        </row>
        <row r="26">
          <cell r="A26" t="str">
            <v>A6</v>
          </cell>
          <cell r="B26" t="str">
            <v xml:space="preserve">1109JZL0016 </v>
          </cell>
        </row>
        <row r="27">
          <cell r="A27" t="str">
            <v>A7</v>
          </cell>
          <cell r="B27" t="str">
            <v xml:space="preserve">1109JZL0022 </v>
          </cell>
        </row>
        <row r="28">
          <cell r="A28" t="str">
            <v>B1</v>
          </cell>
          <cell r="B28" t="str">
            <v xml:space="preserve">1109JZL0026 </v>
          </cell>
        </row>
        <row r="29">
          <cell r="A29" t="str">
            <v>B2</v>
          </cell>
          <cell r="B29" t="str">
            <v xml:space="preserve">1109JZL0033 </v>
          </cell>
        </row>
        <row r="30">
          <cell r="A30" t="str">
            <v>B3</v>
          </cell>
          <cell r="B30" t="str">
            <v>1209JZL0032</v>
          </cell>
        </row>
        <row r="31">
          <cell r="A31" t="str">
            <v>B5</v>
          </cell>
          <cell r="B31" t="str">
            <v>1109JZL0004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PRESUPUESTO TI"/>
      <sheetName val="NUEVA DISTRIBUCION"/>
      <sheetName val="Hoja2"/>
    </sheetNames>
    <sheetDataSet>
      <sheetData sheetId="0">
        <row r="7">
          <cell r="B7">
            <v>3914004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1"/>
      <sheetName val="Hoja1 (8)"/>
      <sheetName val="cat gasto (3)"/>
      <sheetName val="cat gasto (2)"/>
      <sheetName val="Hoja6"/>
      <sheetName val="Hoja1 (7)"/>
      <sheetName val="Hoja1 (6)"/>
      <sheetName val="Hoja1 (5)"/>
      <sheetName val="Hoja1 (4)"/>
      <sheetName val="Hoja1 (3)"/>
      <sheetName val="Hoja1 (2)"/>
      <sheetName val="Hoja1"/>
      <sheetName val="Hoja2"/>
      <sheetName val="Hoja3"/>
      <sheetName val="cat gasto"/>
      <sheetName val="cat aerop"/>
      <sheetName val="Hoja8"/>
      <sheetName val="TODO PROY"/>
      <sheetName val="3"/>
      <sheetName val="5"/>
      <sheetName val="7"/>
      <sheetName val="9"/>
      <sheetName val="Hoja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A4" t="str">
            <v>SEGMENTO 3</v>
          </cell>
        </row>
        <row r="5">
          <cell r="A5">
            <v>0</v>
          </cell>
          <cell r="B5">
            <v>0</v>
          </cell>
        </row>
        <row r="6">
          <cell r="A6" t="str">
            <v>ESTRUCTURA CONTABLE PRESUPUESTAL</v>
          </cell>
          <cell r="B6">
            <v>0</v>
          </cell>
        </row>
        <row r="7">
          <cell r="A7" t="str">
            <v>VALOR</v>
          </cell>
          <cell r="B7" t="str">
            <v>DESCRIPCIÓN</v>
          </cell>
        </row>
        <row r="8">
          <cell r="A8">
            <v>1</v>
          </cell>
          <cell r="B8" t="str">
            <v>Programa de Adquisición de Equipos de Seguridad 2014</v>
          </cell>
        </row>
        <row r="9">
          <cell r="A9">
            <v>2</v>
          </cell>
          <cell r="B9" t="str">
            <v>Programa de Adquisición de Mobiliario y Equipo Administrativo 2013</v>
          </cell>
        </row>
        <row r="10">
          <cell r="A10">
            <v>3</v>
          </cell>
          <cell r="B10" t="str">
            <v>Programa de Desarrollo Tecnológico de Mobiliario y Equipo de Uso Aeroportuario 2014</v>
          </cell>
        </row>
        <row r="11">
          <cell r="A11">
            <v>4</v>
          </cell>
          <cell r="B11" t="str">
            <v>Programa de Sustitución de Equipo de la Red Aeroportuaria 2014</v>
          </cell>
        </row>
        <row r="12">
          <cell r="A12">
            <v>5</v>
          </cell>
          <cell r="B12" t="str">
            <v>Programa de implementación de sistema de medición de nivel y temperatura 2014</v>
          </cell>
        </row>
        <row r="13">
          <cell r="A13">
            <v>6</v>
          </cell>
          <cell r="B13" t="str">
            <v>Programa de Adquisiciones de Infraestructura Operacional para las Estaciones de Combustibles (5000 Y 6000)</v>
          </cell>
        </row>
        <row r="14">
          <cell r="A14">
            <v>7</v>
          </cell>
          <cell r="B14" t="str">
            <v>Adquisición de computadores de flujo para estaciones de combustibles 2013</v>
          </cell>
        </row>
        <row r="15">
          <cell r="A15">
            <v>8</v>
          </cell>
          <cell r="B15" t="str">
            <v>Programa de adquisiciones para carga y descarga de combustible de aviación 2013</v>
          </cell>
        </row>
        <row r="16">
          <cell r="A16">
            <v>9</v>
          </cell>
          <cell r="B16" t="str">
            <v>Programa de adquisición de parque vehicular 2014</v>
          </cell>
        </row>
        <row r="17">
          <cell r="A17">
            <v>10</v>
          </cell>
          <cell r="B17" t="str">
            <v>Programa de adquisiciones  para la atención de emergencias en las estaciones de combustibles 2014</v>
          </cell>
        </row>
        <row r="18">
          <cell r="A18">
            <v>11</v>
          </cell>
          <cell r="B18" t="str">
            <v>Programa de adquisición de computadores de flujo para sistemas SCADA de estaciones de combustibles 2014</v>
          </cell>
        </row>
        <row r="19">
          <cell r="A19">
            <v>12</v>
          </cell>
          <cell r="B19" t="str">
            <v>Sistema de Control de Combustibles en Plataforma SCCP 2014</v>
          </cell>
        </row>
        <row r="20">
          <cell r="A20">
            <v>13</v>
          </cell>
          <cell r="B20" t="str">
            <v>Sistema de Circuito Cerrado de Televisión para Estaciones de Combustibles y Servicios 2014</v>
          </cell>
        </row>
        <row r="21">
          <cell r="A21">
            <v>14</v>
          </cell>
          <cell r="B21" t="str">
            <v>Programa de Adquisición de Vehículos para la Seguridad Operacional 2013</v>
          </cell>
        </row>
        <row r="22">
          <cell r="A22">
            <v>15</v>
          </cell>
          <cell r="B22" t="str">
            <v>Programa de Adquisiciones para Sistemas de Carga y Descarga de Combustibles de Aviación 2014</v>
          </cell>
        </row>
        <row r="23">
          <cell r="A23">
            <v>16</v>
          </cell>
          <cell r="B23" t="str">
            <v>Programa de Accesibilidad 2014 (Adquisiciones)</v>
          </cell>
        </row>
        <row r="24">
          <cell r="A24">
            <v>17</v>
          </cell>
          <cell r="B24" t="str">
            <v>Programa de Adquisición de Equipo de Seguridad 2013</v>
          </cell>
        </row>
        <row r="25">
          <cell r="A25">
            <v>18</v>
          </cell>
          <cell r="B25" t="str">
            <v>Sistema de Control  de Combustible en Plataforma 2013</v>
          </cell>
        </row>
        <row r="26">
          <cell r="A26">
            <v>19</v>
          </cell>
          <cell r="B26" t="str">
            <v>Sistema de Medición de Combustible de Aviación 2013</v>
          </cell>
        </row>
        <row r="27">
          <cell r="A27">
            <v>20</v>
          </cell>
          <cell r="B27" t="str">
            <v>Programa de Accesibilidad 2013</v>
          </cell>
        </row>
        <row r="28">
          <cell r="A28">
            <v>21</v>
          </cell>
          <cell r="B28" t="str">
            <v>Programa de Adquisición de Vehículos para la Seguridad Operacional 2015</v>
          </cell>
        </row>
        <row r="29">
          <cell r="A29">
            <v>22</v>
          </cell>
          <cell r="B29" t="str">
            <v>Programa de adquisición de parque vehicular 2013</v>
          </cell>
        </row>
        <row r="30">
          <cell r="A30">
            <v>23</v>
          </cell>
          <cell r="B30" t="str">
            <v>Programa de Adquisición de Equipos de Seguridad 2015</v>
          </cell>
        </row>
        <row r="31">
          <cell r="A31">
            <v>24</v>
          </cell>
          <cell r="B31" t="str">
            <v>Programa de implementación de sistema de medición de combustibles 2015</v>
          </cell>
        </row>
        <row r="32">
          <cell r="A32">
            <v>25</v>
          </cell>
          <cell r="B32" t="str">
            <v>Programa de Sustitución de Mobiliario y Equipo de la Red Aeroportuaria 2013</v>
          </cell>
        </row>
        <row r="33">
          <cell r="A33">
            <v>26</v>
          </cell>
          <cell r="B33" t="str">
            <v>Programa de adquisiciones de equipo de laboratorio y aseguramiento de la calidad del combustible 2015</v>
          </cell>
        </row>
        <row r="34">
          <cell r="A34">
            <v>27</v>
          </cell>
          <cell r="B34" t="str">
            <v>Sistema de control de combustible en plataforma-SCCP-2015</v>
          </cell>
        </row>
        <row r="35">
          <cell r="A35">
            <v>28</v>
          </cell>
          <cell r="B35" t="str">
            <v>Programa de sustitución de mobiliario y equipo de la red aeroportuaria 2015</v>
          </cell>
        </row>
        <row r="36">
          <cell r="A36">
            <v>29</v>
          </cell>
          <cell r="B36" t="str">
            <v>Programa de sustitución de equipo del aeropuerto de Puebla 2012-2013</v>
          </cell>
        </row>
        <row r="37">
          <cell r="A37">
            <v>30</v>
          </cell>
          <cell r="B37" t="str">
            <v>Programa de adquisiciones para carga y descarga de combustible de aviación 2015</v>
          </cell>
        </row>
        <row r="38">
          <cell r="A38">
            <v>31</v>
          </cell>
          <cell r="B38" t="str">
            <v>Programa de Desarrollo Tecnológico de Mobiliario, Vehículos y Equipo de Uso Aeroportuario</v>
          </cell>
        </row>
        <row r="39">
          <cell r="A39">
            <v>32</v>
          </cell>
          <cell r="B39" t="str">
            <v>Programa de adquisición de computadores de flujo para sistemas SCADA de estaciones de combustibles 2015</v>
          </cell>
        </row>
      </sheetData>
      <sheetData sheetId="19">
        <row r="4">
          <cell r="A4" t="str">
            <v>SEGMENTO 3</v>
          </cell>
        </row>
        <row r="5">
          <cell r="A5">
            <v>0</v>
          </cell>
          <cell r="B5">
            <v>0</v>
          </cell>
        </row>
        <row r="6">
          <cell r="A6" t="str">
            <v>ESTRUCTURA CONTABLE PRESUPUESTAL</v>
          </cell>
          <cell r="B6">
            <v>0</v>
          </cell>
        </row>
        <row r="7">
          <cell r="A7" t="str">
            <v>VALOR</v>
          </cell>
          <cell r="B7" t="str">
            <v>DESCRIPCIÓN</v>
          </cell>
        </row>
        <row r="8">
          <cell r="A8">
            <v>1</v>
          </cell>
          <cell r="B8" t="str">
            <v>Construcción de Tanques de Almacenamiento  2013</v>
          </cell>
        </row>
        <row r="9">
          <cell r="A9">
            <v>2</v>
          </cell>
          <cell r="B9" t="str">
            <v>Modernizar el Aeropuerto de Chetumal</v>
          </cell>
        </row>
        <row r="10">
          <cell r="A10">
            <v>3</v>
          </cell>
          <cell r="B10" t="str">
            <v>Construcción de Tanque de Almacenamiento en la Estación de Ciudad del Carmen</v>
          </cell>
        </row>
        <row r="11">
          <cell r="A11">
            <v>4</v>
          </cell>
          <cell r="B11" t="str">
            <v>Construcción de cuartos de prueba, almacén y taller de mantenimiento 2014</v>
          </cell>
        </row>
        <row r="12">
          <cell r="A12">
            <v>5</v>
          </cell>
          <cell r="B12" t="str">
            <v>Programa de infraestructura de la red aeroportuaria 2014</v>
          </cell>
        </row>
        <row r="13">
          <cell r="A13">
            <v>6</v>
          </cell>
          <cell r="B13" t="str">
            <v>Programa de infraestructura del Aeropuerto de Tepic 2014</v>
          </cell>
        </row>
        <row r="14">
          <cell r="A14">
            <v>7</v>
          </cell>
          <cell r="B14" t="str">
            <v>Aeropuerto Internacional de Chetumal</v>
          </cell>
        </row>
        <row r="15">
          <cell r="A15">
            <v>8</v>
          </cell>
          <cell r="B15" t="str">
            <v>Programa de construcción de oficinas operativas y complementarias en la estación de combustibles México 2014-2015</v>
          </cell>
        </row>
        <row r="16">
          <cell r="A16">
            <v>9</v>
          </cell>
          <cell r="B16" t="str">
            <v>Programa de construcción de oficinas operativas y complementarias en la estación de combustibles de Cancún 2014-2015</v>
          </cell>
        </row>
        <row r="17">
          <cell r="A17">
            <v>10</v>
          </cell>
          <cell r="B17" t="str">
            <v>Construcción de Plataformas para Helicópteros y Plataforma de Viraje de Aeronaves 2013</v>
          </cell>
        </row>
        <row r="18">
          <cell r="A18">
            <v>11</v>
          </cell>
          <cell r="B18" t="str">
            <v>Construir un aeropuerto en la región del Istmo (Ixtepec)</v>
          </cell>
        </row>
        <row r="19">
          <cell r="A19">
            <v>12</v>
          </cell>
          <cell r="B19" t="str">
            <v>Programa de infraestructura aeroportuaria de la red ASA 2015</v>
          </cell>
        </row>
        <row r="20">
          <cell r="A20">
            <v>13</v>
          </cell>
          <cell r="B20" t="str">
            <v>Construcción de tanques de almacenamiento en estaciones de combustibles 2015</v>
          </cell>
        </row>
        <row r="21">
          <cell r="A21">
            <v>14</v>
          </cell>
          <cell r="B21" t="str">
            <v>Centro de capacitación especializado para personal de aviación 2015</v>
          </cell>
        </row>
        <row r="22">
          <cell r="A22">
            <v>23</v>
          </cell>
          <cell r="B22" t="str">
            <v>Construcción de Oficinas Operativas de la Estación Gasolinera 3451</v>
          </cell>
        </row>
        <row r="23">
          <cell r="A23">
            <v>26</v>
          </cell>
          <cell r="B23" t="str">
            <v>Ampliación de sala de llegada internacional para separación de flujo de pasajeros en Uruapan</v>
          </cell>
        </row>
        <row r="24">
          <cell r="A24">
            <v>28</v>
          </cell>
          <cell r="B24" t="str">
            <v>Construcción de Camino de Acceso al SEI 2013</v>
          </cell>
        </row>
        <row r="25">
          <cell r="A25" t="str">
            <v>A1</v>
          </cell>
          <cell r="B25" t="str">
            <v>Equipamiento y obra de combustibles</v>
          </cell>
        </row>
        <row r="26">
          <cell r="A26" t="str">
            <v>A3</v>
          </cell>
          <cell r="B26" t="str">
            <v>Construcción de la Plataforma de Aviación General en Campeche</v>
          </cell>
        </row>
        <row r="27">
          <cell r="A27" t="str">
            <v>A4</v>
          </cell>
          <cell r="B27" t="str">
            <v>Ampliación de Plataforma de Aviación General, Construcción de Helirampas y Ampliación de Estacionamiento Vehicular en el Aeropuerto Internacional de Ciudad Obregón</v>
          </cell>
        </row>
        <row r="28">
          <cell r="A28" t="str">
            <v>A5</v>
          </cell>
          <cell r="B28" t="str">
            <v>Adecuación, Optimización y Reordenamiento de Flujos en el Edificio de Pasajeros y Construcción de Oficinas Administrativas en el Aeropuerto de Puerto Escondido</v>
          </cell>
        </row>
        <row r="29">
          <cell r="A29" t="str">
            <v>A9</v>
          </cell>
          <cell r="B29" t="str">
            <v>Construcción de Plataformas para Helicópteros 2012</v>
          </cell>
        </row>
        <row r="30">
          <cell r="A30" t="str">
            <v>B4</v>
          </cell>
          <cell r="B30" t="str">
            <v>Construcción de Drenajes Industriales de las Estaciones de Combustibles 2012-2013</v>
          </cell>
        </row>
        <row r="31">
          <cell r="A31" t="str">
            <v>B6</v>
          </cell>
          <cell r="B31" t="str">
            <v>Adecuación, Optimización de Espacios y Reordenamiento de Flujos del Edificio de Pasajeros en el Aeropuerto Internacional de Chetumal</v>
          </cell>
        </row>
        <row r="32">
          <cell r="A32" t="str">
            <v>F0</v>
          </cell>
          <cell r="B32" t="str">
            <v>Construir un aeropuerto en la región del Istmo (Ixtepec)</v>
          </cell>
        </row>
        <row r="33">
          <cell r="A33" t="str">
            <v>F1</v>
          </cell>
          <cell r="B33" t="str">
            <v>Aeropuerto Internacional de Chetumal</v>
          </cell>
        </row>
        <row r="34">
          <cell r="A34">
            <v>14</v>
          </cell>
          <cell r="B34" t="str">
            <v>CENTRO DE CAPACITACIÓN ESPECIALIZADO PARA PERSONAL DE AVIACIÓN 2015</v>
          </cell>
        </row>
      </sheetData>
      <sheetData sheetId="20">
        <row r="4">
          <cell r="A4" t="str">
            <v>SEGMENTO 3</v>
          </cell>
        </row>
        <row r="5">
          <cell r="A5">
            <v>0</v>
          </cell>
          <cell r="B5">
            <v>0</v>
          </cell>
        </row>
        <row r="6">
          <cell r="A6" t="str">
            <v>ESTRUCTURA CONTABLE PRESUPUESTAL</v>
          </cell>
          <cell r="B6">
            <v>0</v>
          </cell>
        </row>
        <row r="7">
          <cell r="A7" t="str">
            <v>VALOR</v>
          </cell>
          <cell r="B7" t="str">
            <v>DESCRIPCIÓN</v>
          </cell>
        </row>
        <row r="8">
          <cell r="A8">
            <v>1</v>
          </cell>
          <cell r="B8" t="str">
            <v>Programa de rehabilitación de caminos y cercados perimetrales para la seguridad y obras de protección ambiental 2014</v>
          </cell>
        </row>
        <row r="9">
          <cell r="A9">
            <v>2</v>
          </cell>
          <cell r="B9" t="str">
            <v>Programa de mantenimiento y rehabilitación de la infraestructura sustantiva para suministro de combustible 2014</v>
          </cell>
        </row>
        <row r="10">
          <cell r="A10">
            <v>3</v>
          </cell>
          <cell r="B10" t="str">
            <v>Progrma para la rehabilitación de la pista, rodajes y plataformas de aviación comercial y general en el aeropuerto de Colima, Colima</v>
          </cell>
        </row>
        <row r="11">
          <cell r="A11">
            <v>4</v>
          </cell>
          <cell r="B11" t="str">
            <v xml:space="preserve">Programa de mantenimiento de infraestructura de la Red Aeroportuaria 2014 </v>
          </cell>
        </row>
        <row r="12">
          <cell r="A12">
            <v>5</v>
          </cell>
          <cell r="B12" t="str">
            <v>Programa de remediación de suelo  2013</v>
          </cell>
        </row>
        <row r="13">
          <cell r="A13">
            <v>6</v>
          </cell>
          <cell r="B13" t="str">
            <v>Programa de Mantenimiento y Rehabilitación de Tanques de Almacenamiento 2014</v>
          </cell>
        </row>
        <row r="14">
          <cell r="A14">
            <v>7</v>
          </cell>
          <cell r="B14" t="str">
            <v>Programa de Mantenimiento de Vialidades en Estaciones de Combustibles 2014</v>
          </cell>
        </row>
        <row r="15">
          <cell r="A15">
            <v>8</v>
          </cell>
          <cell r="B15" t="str">
            <v>Programa de Accesibilidad 2014</v>
          </cell>
        </row>
        <row r="16">
          <cell r="A16">
            <v>9</v>
          </cell>
          <cell r="B16" t="str">
            <v>Programa de rehabilitación del drenaje industrial de la estación de combustibles de Guadalajara 2014-2015</v>
          </cell>
        </row>
        <row r="17">
          <cell r="A17">
            <v>10</v>
          </cell>
          <cell r="B17" t="str">
            <v>Programa de remediación de suelo 2014-2016</v>
          </cell>
        </row>
        <row r="18">
          <cell r="A18">
            <v>11</v>
          </cell>
          <cell r="B18" t="str">
            <v>Programa de Mantenimiento de Infraestructura de Seguridad de las Estaciones de Combustibles 2013</v>
          </cell>
        </row>
        <row r="19">
          <cell r="A19">
            <v>12</v>
          </cell>
          <cell r="B19" t="str">
            <v>Programa de Mantenimiento y Rehabilitación de la Infraestructura Sustantiva para el Suministro de Combustibles  2013</v>
          </cell>
        </row>
        <row r="20">
          <cell r="A20">
            <v>13</v>
          </cell>
          <cell r="B20" t="str">
            <v>Rehabilitación y Reubicación del Sistema de Almacenamiento de la Estación de Combustibles de Cancún 2013-2015</v>
          </cell>
        </row>
        <row r="21">
          <cell r="A21">
            <v>14</v>
          </cell>
          <cell r="B21" t="str">
            <v>Programa de mantenimiento de la red aeroportuaria 2015</v>
          </cell>
        </row>
        <row r="22">
          <cell r="A22">
            <v>15</v>
          </cell>
          <cell r="B22" t="str">
            <v>Programa de Rehabilitación de Vialidades,  Caminos y Cercados Perimetrales para la Seguridad y Obras de Protección Ambiental 2013</v>
          </cell>
        </row>
        <row r="23">
          <cell r="A23">
            <v>16</v>
          </cell>
          <cell r="B23" t="str">
            <v>Programa de Mantenimiento de Infraestructura Aeroportuaria 2013</v>
          </cell>
        </row>
        <row r="24">
          <cell r="A24">
            <v>21</v>
          </cell>
          <cell r="B24" t="str">
            <v>Programa de rehabilitación de la pista y rodajes en el aeropuerto de Campeche</v>
          </cell>
        </row>
        <row r="25">
          <cell r="A25">
            <v>24</v>
          </cell>
          <cell r="B25" t="str">
            <v>Programa de remediación del suelo y subsuelo de la estación de combustibles México 2013-2015</v>
          </cell>
        </row>
        <row r="26">
          <cell r="A26">
            <v>27</v>
          </cell>
          <cell r="B26" t="str">
            <v>Programa de mantenimiento y rehabilitación de la infraestructura de apoyo para el suministro de combustible de aviación 2013</v>
          </cell>
        </row>
        <row r="27">
          <cell r="A27">
            <v>30</v>
          </cell>
          <cell r="B27" t="str">
            <v>Programa de Mantenimiento del Aeropuerto de Puebla 2012-2013</v>
          </cell>
        </row>
        <row r="28">
          <cell r="A28" t="str">
            <v>A2</v>
          </cell>
          <cell r="B28" t="str">
            <v>Programa de Mantenimiento de la Infraestructura Operacional de las Estaciones de Combustibles 2011-2015</v>
          </cell>
        </row>
        <row r="29">
          <cell r="A29" t="str">
            <v>A6</v>
          </cell>
          <cell r="B29" t="str">
            <v>Programa de Mantenimiento de la Infraestructura de Seguridad de las Estaciones de Combustibles 2012</v>
          </cell>
        </row>
        <row r="30">
          <cell r="A30" t="str">
            <v>A7</v>
          </cell>
          <cell r="B30" t="str">
            <v>Programa de Mantenimiento de Infraestructura de la Red Aeroportuaria, 2012</v>
          </cell>
        </row>
        <row r="31">
          <cell r="A31" t="str">
            <v>B1</v>
          </cell>
          <cell r="B31" t="str">
            <v>Programa de Mantenimiento y Rehabilitación de la Infraestructura de Apoyo para el Suministro de Combustibles 2012</v>
          </cell>
        </row>
        <row r="32">
          <cell r="A32" t="str">
            <v>B2</v>
          </cell>
          <cell r="B32" t="str">
            <v>Construcción de camino de acceso al SEI 2012</v>
          </cell>
        </row>
        <row r="33">
          <cell r="A33" t="str">
            <v>B3</v>
          </cell>
          <cell r="B33" t="str">
            <v xml:space="preserve">Rehabilitación de pavimentos de uso aeronáutico de pista 16-34, rodajes alfa y bravo, así como plataforma de aviación en el aeródromo aeronaval de La Pesca, Tamaulipas. </v>
          </cell>
        </row>
        <row r="34">
          <cell r="A34" t="str">
            <v>B5</v>
          </cell>
          <cell r="B34" t="str">
            <v>Programa de Mantenimiento de la Infraestructura de Seguridad de las Estaciones de Combustibles 2011</v>
          </cell>
        </row>
      </sheetData>
      <sheetData sheetId="21">
        <row r="4">
          <cell r="A4" t="str">
            <v>SEGMENTO 3</v>
          </cell>
        </row>
        <row r="5">
          <cell r="A5">
            <v>0</v>
          </cell>
          <cell r="B5">
            <v>0</v>
          </cell>
        </row>
        <row r="6">
          <cell r="A6" t="str">
            <v>ESTRUCTURA CONTABLE PRESUPUESTAL</v>
          </cell>
          <cell r="B6">
            <v>0</v>
          </cell>
        </row>
        <row r="7">
          <cell r="A7" t="str">
            <v>VALOR</v>
          </cell>
          <cell r="B7" t="str">
            <v>DESCRIPCIÓN</v>
          </cell>
        </row>
        <row r="8">
          <cell r="A8">
            <v>1</v>
          </cell>
          <cell r="B8" t="str">
            <v>Programas Maestros de Desarrollo 2014</v>
          </cell>
        </row>
        <row r="9">
          <cell r="A9">
            <v>2</v>
          </cell>
          <cell r="B9" t="str">
            <v>Estudios de Preinversión para terminar y poner en marcha el aeropuerto de carga de Nuevo Laredo</v>
          </cell>
        </row>
        <row r="10">
          <cell r="A10">
            <v>3</v>
          </cell>
          <cell r="B10" t="str">
            <v>Estudios de Preinversión de la Red Aeroportuaria 2013</v>
          </cell>
        </row>
        <row r="11">
          <cell r="A11">
            <v>4</v>
          </cell>
          <cell r="B11" t="str">
            <v>Programas maestros de desarrollo 2013</v>
          </cell>
        </row>
        <row r="12">
          <cell r="A12">
            <v>5</v>
          </cell>
          <cell r="B12" t="str">
            <v>Estudios de Preinversión para construir un aeropuerto en la región del Istmo (Ixtepec) Oaxaca, rehabilitar y modernizar el aeropuerto de Atlangatepec, Tlaxcala, aviación general del aeropuerto de Hidalgo y modernizar el aeropuerto el Lencero en Jalapa</v>
          </cell>
        </row>
        <row r="13">
          <cell r="A13">
            <v>6</v>
          </cell>
          <cell r="B13" t="str">
            <v>Estudios de Preinversión para la construcción de la Nueva Estacion de Combustibles en el Aeropuerto de San José del Cabo</v>
          </cell>
        </row>
        <row r="14">
          <cell r="A14">
            <v>7</v>
          </cell>
          <cell r="B14" t="str">
            <v>Estudios de Preinversión de la Red Aeroportuaria 2014</v>
          </cell>
        </row>
        <row r="15">
          <cell r="A15">
            <v>8</v>
          </cell>
          <cell r="B15" t="str">
            <v>Programa de Estudios de Preinversión para Estaciones de Combustibles 2014</v>
          </cell>
        </row>
        <row r="16">
          <cell r="A16">
            <v>9</v>
          </cell>
          <cell r="B16" t="str">
            <v>Programa de Estudios de Preinversión para Estaciones de Combustibles 2013</v>
          </cell>
        </row>
        <row r="17">
          <cell r="A17">
            <v>10</v>
          </cell>
          <cell r="B17" t="str">
            <v>Programas Maestros de Desarrollo 2015</v>
          </cell>
        </row>
        <row r="18">
          <cell r="A18">
            <v>11</v>
          </cell>
          <cell r="B18" t="str">
            <v>Estudios de Preinversión de la Red Aeroportuaria 2015</v>
          </cell>
        </row>
        <row r="19">
          <cell r="A19" t="str">
            <v>A8</v>
          </cell>
          <cell r="B19" t="str">
            <v>Estudios de Preinversión de la Red Aeroportuaria 2012</v>
          </cell>
        </row>
        <row r="20">
          <cell r="A20" t="str">
            <v>F2</v>
          </cell>
          <cell r="B20" t="str">
            <v>Estudios de Preinversión de la Red Aeroportuaria 2015</v>
          </cell>
        </row>
        <row r="21">
          <cell r="A21" t="str">
            <v>F3</v>
          </cell>
          <cell r="B21" t="str">
            <v>Estudios de preinversión para el Nuevo Aeropuerto de Lázaro Cárdenas, Mich.</v>
          </cell>
        </row>
        <row r="22">
          <cell r="A22" t="str">
            <v>F4</v>
          </cell>
          <cell r="B22" t="str">
            <v>Programa de estudios de pre-inversión para estaciones de combustibles 2015</v>
          </cell>
        </row>
      </sheetData>
      <sheetData sheetId="22">
        <row r="1">
          <cell r="A1" t="str">
            <v>Valor</v>
          </cell>
          <cell r="B1" t="str">
            <v>Descripción</v>
          </cell>
        </row>
        <row r="2">
          <cell r="A2">
            <v>0</v>
          </cell>
          <cell r="B2" t="str">
            <v>NA</v>
          </cell>
        </row>
        <row r="3">
          <cell r="A3" t="str">
            <v>000T</v>
          </cell>
          <cell r="B3" t="str">
            <v>Oficinas Generales</v>
          </cell>
        </row>
        <row r="4">
          <cell r="A4">
            <v>1000</v>
          </cell>
          <cell r="B4" t="str">
            <v>DIRECCION GENERAL</v>
          </cell>
        </row>
        <row r="5">
          <cell r="A5">
            <v>1001</v>
          </cell>
          <cell r="B5" t="str">
            <v>ORGANO INTERNO DE CONTROL</v>
          </cell>
        </row>
        <row r="6">
          <cell r="A6">
            <v>1002</v>
          </cell>
          <cell r="B6" t="str">
            <v>GERENCIA DE DIFUSION E INFORMACION</v>
          </cell>
        </row>
        <row r="7">
          <cell r="A7">
            <v>1010</v>
          </cell>
          <cell r="B7" t="str">
            <v>SUBDIRECCIÓN DE SEGUIMIENTO DE ACUERDOS</v>
          </cell>
        </row>
        <row r="8">
          <cell r="A8">
            <v>1100</v>
          </cell>
          <cell r="B8" t="str">
            <v>DIRECCION DE ASUNTOS JURIDICOS</v>
          </cell>
        </row>
        <row r="9">
          <cell r="A9">
            <v>1101</v>
          </cell>
          <cell r="B9" t="str">
            <v>GERENCIA DE LO CONSULTIVO</v>
          </cell>
        </row>
        <row r="10">
          <cell r="A10">
            <v>1102</v>
          </cell>
          <cell r="B10" t="str">
            <v>GERENCIA DE LO CONTENCIOSO Y ADMINISTRATIVO</v>
          </cell>
        </row>
        <row r="11">
          <cell r="A11">
            <v>1103</v>
          </cell>
          <cell r="B11" t="str">
            <v>GERENCIA DE LO CORPORATIVO</v>
          </cell>
        </row>
        <row r="12">
          <cell r="A12">
            <v>2000</v>
          </cell>
          <cell r="B12" t="str">
            <v>COORDINACION DE PLANEACION Y COMUNICACION CORPORATIVA</v>
          </cell>
        </row>
        <row r="13">
          <cell r="A13">
            <v>2010</v>
          </cell>
          <cell r="B13" t="str">
            <v>SUBDIRECCIÓN DE PLANEACIÓN Y DESARROLLO ESTRATÉGICO</v>
          </cell>
        </row>
        <row r="14">
          <cell r="A14">
            <v>2011</v>
          </cell>
          <cell r="B14" t="str">
            <v>GERENCIA DE MEJORA DE LA GESTION</v>
          </cell>
        </row>
        <row r="15">
          <cell r="A15">
            <v>2012</v>
          </cell>
          <cell r="B15" t="str">
            <v>GERENCIA DE PROYECTOS ESPECIALES</v>
          </cell>
        </row>
        <row r="16">
          <cell r="A16">
            <v>2020</v>
          </cell>
          <cell r="B16" t="str">
            <v>SUBDIRECCIÓN DE COMUNICACIÓN CORPORATIVA</v>
          </cell>
        </row>
        <row r="17">
          <cell r="A17">
            <v>2021</v>
          </cell>
          <cell r="B17" t="str">
            <v>GERENCIA DE INFORMACIÓN Y DIFUSIÓN</v>
          </cell>
        </row>
        <row r="18">
          <cell r="A18">
            <v>2022</v>
          </cell>
          <cell r="B18" t="str">
            <v>GERENCIA DE VINCULACIÓN</v>
          </cell>
        </row>
        <row r="19">
          <cell r="A19">
            <v>3000</v>
          </cell>
          <cell r="B19" t="str">
            <v>COORDINACION DE UNIDADES DE NEGOCIOS</v>
          </cell>
        </row>
        <row r="20">
          <cell r="A20">
            <v>3001</v>
          </cell>
          <cell r="B20" t="str">
            <v>GERENCIA DE SOCIEDADES</v>
          </cell>
        </row>
        <row r="21">
          <cell r="A21">
            <v>3010</v>
          </cell>
          <cell r="B21" t="str">
            <v>SUBDIRECCIÓN DE OPERACIONES Y SERVICIOS</v>
          </cell>
        </row>
        <row r="22">
          <cell r="A22">
            <v>3011</v>
          </cell>
          <cell r="B22" t="str">
            <v>SUPERVISIONES REGIONALES DE AEROPUERTOS</v>
          </cell>
        </row>
        <row r="23">
          <cell r="A23">
            <v>3012</v>
          </cell>
          <cell r="B23" t="str">
            <v>GERENCIA DE MANTENIMIENTO</v>
          </cell>
        </row>
        <row r="24">
          <cell r="A24">
            <v>3013</v>
          </cell>
          <cell r="B24" t="str">
            <v>GERENCIA DE SEGURIDAD</v>
          </cell>
        </row>
        <row r="25">
          <cell r="A25">
            <v>3014</v>
          </cell>
          <cell r="B25" t="str">
            <v>ADMINISTRACIONES AEROPORTUARIAS</v>
          </cell>
        </row>
        <row r="26">
          <cell r="A26">
            <v>3020</v>
          </cell>
          <cell r="B26" t="str">
            <v>SUBDIRECCIÓN DE CONSTRUCCIÓN Y SUPERVISIÓN</v>
          </cell>
        </row>
        <row r="27">
          <cell r="A27">
            <v>3021</v>
          </cell>
          <cell r="B27" t="str">
            <v>GERENCIA DE PROYECTOS CONSTRUCTIVOS</v>
          </cell>
        </row>
        <row r="28">
          <cell r="A28">
            <v>3022</v>
          </cell>
          <cell r="B28" t="str">
            <v>GERENCIA DE OBRAS</v>
          </cell>
        </row>
        <row r="29">
          <cell r="A29">
            <v>3100</v>
          </cell>
          <cell r="B29" t="str">
            <v>DIRECCION TECNICA Y DE CONSULTORIA</v>
          </cell>
        </row>
        <row r="30">
          <cell r="A30">
            <v>3101</v>
          </cell>
          <cell r="B30" t="str">
            <v>GERENCIA DE MERCADOTECNIA</v>
          </cell>
        </row>
        <row r="31">
          <cell r="A31">
            <v>3102</v>
          </cell>
          <cell r="B31" t="str">
            <v>GERENCIA DE PROMOCIÓN Y ADMINISTRACIÓN DE ACTIVOS INMOBILIARIOS</v>
          </cell>
        </row>
        <row r="32">
          <cell r="A32">
            <v>3103</v>
          </cell>
          <cell r="B32" t="str">
            <v>GERENCIA DE LA UNIDAD DE VERIFICACIÓN</v>
          </cell>
        </row>
        <row r="33">
          <cell r="A33">
            <v>3104</v>
          </cell>
          <cell r="B33" t="str">
            <v>GERENCIA DE ESTUDIOS TÉCNICOS</v>
          </cell>
        </row>
        <row r="34">
          <cell r="A34">
            <v>3105</v>
          </cell>
          <cell r="B34" t="str">
            <v>GERENCIA DE PROTECCIÓN AMBIENTAL</v>
          </cell>
        </row>
        <row r="35">
          <cell r="A35">
            <v>3106</v>
          </cell>
          <cell r="B35" t="str">
            <v>GERENCIA DE CONSULTORÍA</v>
          </cell>
        </row>
        <row r="36">
          <cell r="A36">
            <v>3107</v>
          </cell>
          <cell r="B36" t="str">
            <v>GERENCIA DE ESTUDIOS ECONÓMICOS Y FINANCIEROS</v>
          </cell>
        </row>
        <row r="37">
          <cell r="A37">
            <v>3110</v>
          </cell>
          <cell r="B37" t="str">
            <v>SUBDIRECCION DE INFRAESTRUCTURA AEROPORTUARIA</v>
          </cell>
        </row>
        <row r="38">
          <cell r="A38">
            <v>3111</v>
          </cell>
          <cell r="B38" t="str">
            <v>GERENCIA DE OPERACION Y SERVICIOS</v>
          </cell>
        </row>
        <row r="39">
          <cell r="A39">
            <v>3112</v>
          </cell>
          <cell r="B39" t="str">
            <v>GERENCIA DE SEGURIDAD</v>
          </cell>
        </row>
        <row r="40">
          <cell r="A40">
            <v>3113</v>
          </cell>
          <cell r="B40" t="str">
            <v>GERENCIA DE MANTENIMIENTO</v>
          </cell>
        </row>
        <row r="41">
          <cell r="A41">
            <v>3114</v>
          </cell>
          <cell r="B41" t="str">
            <v>GERENCIA DE REGULACION TECNICA</v>
          </cell>
        </row>
        <row r="42">
          <cell r="A42">
            <v>3115</v>
          </cell>
          <cell r="B42" t="str">
            <v>GERENCIA DE SUPERVISION Y SERVICIOS</v>
          </cell>
        </row>
        <row r="43">
          <cell r="A43">
            <v>3121</v>
          </cell>
          <cell r="B43" t="str">
            <v>GERENCIA DE PROYECTOS</v>
          </cell>
        </row>
        <row r="44">
          <cell r="A44">
            <v>3122</v>
          </cell>
          <cell r="B44" t="str">
            <v>GERENCIA DE OBRAS Y CONSERVACION</v>
          </cell>
        </row>
        <row r="45">
          <cell r="A45">
            <v>3132</v>
          </cell>
          <cell r="B45" t="str">
            <v>GERENCIA DE IMAGEN Y PROMOCION</v>
          </cell>
        </row>
        <row r="46">
          <cell r="A46">
            <v>3200</v>
          </cell>
          <cell r="B46" t="str">
            <v>DIRECCION DE COMBUSTIBLES</v>
          </cell>
        </row>
        <row r="47">
          <cell r="A47">
            <v>3201</v>
          </cell>
          <cell r="B47" t="str">
            <v>GERENCIA DE GESTION OPERATIVA</v>
          </cell>
        </row>
        <row r="48">
          <cell r="A48">
            <v>3202</v>
          </cell>
          <cell r="B48" t="str">
            <v>GERENCIA DE INGENIERIA</v>
          </cell>
        </row>
        <row r="49">
          <cell r="A49">
            <v>3203</v>
          </cell>
          <cell r="B49" t="str">
            <v>SUPERVISIONES REGIONALES DE ESTACIONES DE COMBUSTIBLES (JEFATURA BIOCOMBUSTIBLES)</v>
          </cell>
        </row>
        <row r="50">
          <cell r="A50">
            <v>3204</v>
          </cell>
          <cell r="B50" t="str">
            <v>GERENCIA DE ANÁLISIS OPERACIONAL</v>
          </cell>
        </row>
        <row r="51">
          <cell r="A51">
            <v>3205</v>
          </cell>
          <cell r="B51" t="str">
            <v>JEFATURA DE ESTACIONES DE COMBUSTIBLES</v>
          </cell>
        </row>
        <row r="52">
          <cell r="A52">
            <v>3300</v>
          </cell>
          <cell r="B52" t="str">
            <v>DIRECCION DE INVESTIGACIÓN E INSTRUCCIÓN</v>
          </cell>
        </row>
        <row r="53">
          <cell r="A53">
            <v>3301</v>
          </cell>
          <cell r="B53" t="str">
            <v>GERENCIA DEL CENTRO INTERNACIONAL DE INSTRUCCCIÓN ASA</v>
          </cell>
        </row>
        <row r="54">
          <cell r="A54">
            <v>3302</v>
          </cell>
          <cell r="B54" t="str">
            <v>GERENCIA DE INNOVACIÓN Y DESARROLLO TECNOLÓGICO</v>
          </cell>
        </row>
        <row r="55">
          <cell r="A55">
            <v>4000</v>
          </cell>
          <cell r="B55" t="str">
            <v>COORDINACION DE LA UNIDAD DE SERVICIOS CORPORATIVOS</v>
          </cell>
        </row>
        <row r="56">
          <cell r="A56">
            <v>4010</v>
          </cell>
          <cell r="B56" t="str">
            <v>SUBDIRECCION DE ADMINISTRACION</v>
          </cell>
        </row>
        <row r="57">
          <cell r="A57">
            <v>4011</v>
          </cell>
          <cell r="B57" t="str">
            <v>GERENCIA DE ADMINISTRACIÓN DE RECURSOS HUMANOS</v>
          </cell>
        </row>
        <row r="58">
          <cell r="A58">
            <v>4012</v>
          </cell>
          <cell r="B58" t="str">
            <v>GERENCIA DE DESARROLLO E INTEGRACIÓN DE RECURSOS HUMANOS</v>
          </cell>
        </row>
        <row r="59">
          <cell r="A59">
            <v>4013</v>
          </cell>
          <cell r="B59" t="str">
            <v>GERENCIA DE RECURSOS MATERIALES</v>
          </cell>
        </row>
        <row r="60">
          <cell r="A60">
            <v>4014</v>
          </cell>
          <cell r="B60" t="str">
            <v>GERENCIA DE LICITACIONES</v>
          </cell>
        </row>
        <row r="61">
          <cell r="A61">
            <v>4020</v>
          </cell>
          <cell r="B61" t="str">
            <v>SUBDIRECCION DE FINANZAS</v>
          </cell>
        </row>
        <row r="62">
          <cell r="A62">
            <v>4021</v>
          </cell>
          <cell r="B62" t="str">
            <v>GERENCIA DE INGRESOS</v>
          </cell>
        </row>
        <row r="63">
          <cell r="A63">
            <v>4022</v>
          </cell>
          <cell r="B63" t="str">
            <v>GERENCIA DE PRESUPUESTO</v>
          </cell>
        </row>
        <row r="64">
          <cell r="A64">
            <v>4023</v>
          </cell>
          <cell r="B64" t="str">
            <v>GERENCIA DE CONTABILIDAD</v>
          </cell>
        </row>
        <row r="65">
          <cell r="A65">
            <v>4024</v>
          </cell>
          <cell r="B65" t="str">
            <v>GERENCIA DE INVERSIONES ESTRATEGICAS</v>
          </cell>
        </row>
        <row r="66">
          <cell r="A66">
            <v>4030</v>
          </cell>
          <cell r="B66" t="str">
            <v>SUBDIRECCION DE INFORMATICA</v>
          </cell>
        </row>
        <row r="67">
          <cell r="A67">
            <v>4031</v>
          </cell>
          <cell r="B67" t="str">
            <v>GERENCIA DE INFRAESTRUCTURA INFORMÁTICA</v>
          </cell>
        </row>
        <row r="68">
          <cell r="A68">
            <v>4032</v>
          </cell>
          <cell r="B68" t="str">
            <v>GERENCIA DE SISTEMAS</v>
          </cell>
        </row>
        <row r="69">
          <cell r="A69">
            <v>4033</v>
          </cell>
          <cell r="B69" t="str">
            <v>GERENCIA DE SOLUCIONES INFORMÁTICAS</v>
          </cell>
        </row>
        <row r="70">
          <cell r="A70">
            <v>5001</v>
          </cell>
          <cell r="B70" t="str">
            <v>RED AEROPORTUARIA</v>
          </cell>
        </row>
        <row r="71">
          <cell r="A71">
            <v>5000</v>
          </cell>
          <cell r="B71" t="str">
            <v>RED AEROPORTUARIA</v>
          </cell>
        </row>
        <row r="72">
          <cell r="A72">
            <v>5001</v>
          </cell>
          <cell r="B72" t="str">
            <v>DIRECCIÓN GENERAL</v>
          </cell>
        </row>
        <row r="73">
          <cell r="A73">
            <v>5002</v>
          </cell>
          <cell r="B73" t="str">
            <v>GERENCIA DE LO CONSULTIVO</v>
          </cell>
        </row>
        <row r="74">
          <cell r="A74">
            <v>5003</v>
          </cell>
          <cell r="B74" t="str">
            <v>SUBDIRECCIÓN DE OPERACIONES Y SERVICIOS</v>
          </cell>
        </row>
        <row r="75">
          <cell r="A75">
            <v>5004</v>
          </cell>
          <cell r="B75" t="str">
            <v>SUPERVISIONES REGIONALES DE AEROPUERTOS</v>
          </cell>
        </row>
        <row r="76">
          <cell r="A76">
            <v>5005</v>
          </cell>
          <cell r="B76" t="str">
            <v>GERENCIA DE MANTENIMIENTO</v>
          </cell>
        </row>
        <row r="77">
          <cell r="A77">
            <v>5006</v>
          </cell>
          <cell r="B77" t="str">
            <v>GERENCIA DE SEGURIDAD</v>
          </cell>
        </row>
        <row r="78">
          <cell r="A78">
            <v>5007</v>
          </cell>
          <cell r="B78" t="str">
            <v>GERENCIA DE PROTECCIÓN AMBIENTAL</v>
          </cell>
        </row>
        <row r="79">
          <cell r="A79">
            <v>5008</v>
          </cell>
          <cell r="B79" t="str">
            <v>GERENCIA DE GESTIÓN OPERATIVA</v>
          </cell>
        </row>
        <row r="80">
          <cell r="A80">
            <v>5009</v>
          </cell>
          <cell r="B80" t="str">
            <v>GERENCIA DE INGENIERÍA</v>
          </cell>
        </row>
        <row r="81">
          <cell r="A81">
            <v>5010</v>
          </cell>
          <cell r="B81" t="str">
            <v>GERENCIA DE ANÁLISIS OPERACIONAL</v>
          </cell>
        </row>
        <row r="82">
          <cell r="A82">
            <v>5011</v>
          </cell>
          <cell r="B82" t="str">
            <v>GERENCIA DEL CENTRO DE INTERNACIONAL DE INSTRUCCIÓN ASA</v>
          </cell>
        </row>
        <row r="83">
          <cell r="A83">
            <v>5012</v>
          </cell>
          <cell r="B83" t="str">
            <v>GERENCIA DE ADMINISTRACIÓN DE RECURSOS HUMANOS</v>
          </cell>
        </row>
        <row r="84">
          <cell r="A84">
            <v>5013</v>
          </cell>
          <cell r="B84" t="str">
            <v>GERENCIA DE DESARROLLO E INTEGRACIÓN DE RECURSOS HUMANOS</v>
          </cell>
        </row>
        <row r="85">
          <cell r="A85">
            <v>5014</v>
          </cell>
          <cell r="B85" t="str">
            <v>GERENCIA DE RECURSOS MATERIALES</v>
          </cell>
        </row>
        <row r="86">
          <cell r="A86">
            <v>5015</v>
          </cell>
          <cell r="B86" t="str">
            <v>SUBDIRECCIÓN DE FINANZAS</v>
          </cell>
        </row>
        <row r="87">
          <cell r="A87">
            <v>5016</v>
          </cell>
          <cell r="B87" t="str">
            <v>GERENCIA DE INGRESOS</v>
          </cell>
        </row>
        <row r="88">
          <cell r="A88">
            <v>5017</v>
          </cell>
          <cell r="B88" t="str">
            <v>GERENCIA DE PRESUPUESTO</v>
          </cell>
        </row>
        <row r="89">
          <cell r="A89">
            <v>5018</v>
          </cell>
          <cell r="B89" t="str">
            <v>SUBDIRECCIÓN DE INFORMÁTICA</v>
          </cell>
        </row>
        <row r="90">
          <cell r="A90">
            <v>5019</v>
          </cell>
          <cell r="B90" t="str">
            <v>GERENCIA DE PROMOCIÓN Y ADMINISTRACIÓN DE ACTIVOS INMOBILIARIOS</v>
          </cell>
        </row>
        <row r="91">
          <cell r="A91">
            <v>5020</v>
          </cell>
          <cell r="B91" t="str">
            <v>GERENCIA DE INFORMACIÓN Y DIFUSIÓN</v>
          </cell>
        </row>
        <row r="92">
          <cell r="A92">
            <v>5021</v>
          </cell>
          <cell r="B92" t="str">
            <v>GERENCIA DE LO CONTENCIOSO Y ADMINISTRATIVO</v>
          </cell>
        </row>
        <row r="93">
          <cell r="A93">
            <v>5022</v>
          </cell>
          <cell r="B93" t="str">
            <v>GERENCIA DE PROYECTOS CONSTRUCTIVOS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S"/>
      <sheetName val="DEPENDENCIAS"/>
      <sheetName val="OFERTA"/>
      <sheetName val="DEMANDA"/>
      <sheetName val="O-D"/>
      <sheetName val="Riesgos"/>
      <sheetName val="Resumen OD"/>
    </sheetNames>
    <sheetDataSet>
      <sheetData sheetId="0"/>
      <sheetData sheetId="1"/>
      <sheetData sheetId="2">
        <row r="3">
          <cell r="K3" t="str">
            <v>A</v>
          </cell>
          <cell r="L3">
            <v>3790</v>
          </cell>
          <cell r="M3">
            <v>23</v>
          </cell>
          <cell r="N3">
            <v>1667.6</v>
          </cell>
          <cell r="O3">
            <v>2122.4</v>
          </cell>
          <cell r="P3">
            <v>287.5</v>
          </cell>
          <cell r="Q3">
            <v>7.0746666666666673</v>
          </cell>
        </row>
        <row r="4">
          <cell r="K4" t="str">
            <v>B</v>
          </cell>
          <cell r="L4">
            <v>3883</v>
          </cell>
          <cell r="M4">
            <v>40</v>
          </cell>
          <cell r="N4">
            <v>1708.52</v>
          </cell>
          <cell r="O4">
            <v>2174.48</v>
          </cell>
          <cell r="P4">
            <v>500</v>
          </cell>
          <cell r="Q4">
            <v>10.113860465116279</v>
          </cell>
        </row>
        <row r="5">
          <cell r="K5" t="str">
            <v>C</v>
          </cell>
          <cell r="L5">
            <v>400</v>
          </cell>
          <cell r="M5">
            <v>30</v>
          </cell>
          <cell r="N5">
            <v>176</v>
          </cell>
          <cell r="O5">
            <v>224</v>
          </cell>
          <cell r="P5">
            <v>375</v>
          </cell>
          <cell r="Q5">
            <v>2.0934579439252334</v>
          </cell>
        </row>
        <row r="6">
          <cell r="K6" t="str">
            <v>D</v>
          </cell>
          <cell r="L6">
            <v>1990</v>
          </cell>
          <cell r="M6">
            <v>2</v>
          </cell>
          <cell r="N6">
            <v>875.6</v>
          </cell>
          <cell r="O6">
            <v>1114.4000000000001</v>
          </cell>
          <cell r="P6">
            <v>25</v>
          </cell>
          <cell r="Q6">
            <v>5.9913978494623663</v>
          </cell>
        </row>
        <row r="7">
          <cell r="K7" t="str">
            <v>E</v>
          </cell>
          <cell r="L7">
            <v>3803</v>
          </cell>
          <cell r="M7">
            <v>39</v>
          </cell>
          <cell r="N7">
            <v>1673.32</v>
          </cell>
          <cell r="O7">
            <v>2129.6800000000003</v>
          </cell>
          <cell r="P7">
            <v>487.5</v>
          </cell>
          <cell r="Q7">
            <v>3.1181259150805274</v>
          </cell>
        </row>
        <row r="8">
          <cell r="K8" t="str">
            <v>F</v>
          </cell>
          <cell r="L8">
            <v>1980</v>
          </cell>
          <cell r="M8">
            <v>35</v>
          </cell>
          <cell r="N8">
            <v>871.2</v>
          </cell>
          <cell r="O8">
            <v>1108.8</v>
          </cell>
          <cell r="P8">
            <v>437.5</v>
          </cell>
          <cell r="Q8">
            <v>3.7083612040133778</v>
          </cell>
        </row>
        <row r="9">
          <cell r="K9" t="str">
            <v>G</v>
          </cell>
          <cell r="L9">
            <v>2866</v>
          </cell>
          <cell r="M9">
            <v>60</v>
          </cell>
          <cell r="N9">
            <v>1261.04</v>
          </cell>
          <cell r="O9">
            <v>1604.96</v>
          </cell>
          <cell r="P9">
            <v>750</v>
          </cell>
          <cell r="Q9">
            <v>1.7001694915254237</v>
          </cell>
        </row>
        <row r="10">
          <cell r="K10" t="str">
            <v>H</v>
          </cell>
          <cell r="L10">
            <v>1697</v>
          </cell>
          <cell r="M10">
            <v>32</v>
          </cell>
          <cell r="N10">
            <v>746.68000000000006</v>
          </cell>
          <cell r="O10">
            <v>950.31999999999994</v>
          </cell>
          <cell r="P10">
            <v>400</v>
          </cell>
          <cell r="Q10">
            <v>9.6971428571428557</v>
          </cell>
        </row>
        <row r="11">
          <cell r="K11" t="str">
            <v>I</v>
          </cell>
          <cell r="L11">
            <v>2865</v>
          </cell>
          <cell r="M11">
            <v>12</v>
          </cell>
          <cell r="N11">
            <v>1260.5999999999999</v>
          </cell>
          <cell r="O11">
            <v>1604.4</v>
          </cell>
          <cell r="P11">
            <v>150</v>
          </cell>
          <cell r="Q11">
            <v>6.3415019762845857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mos"/>
      <sheetName val="ramos cifras control"/>
      <sheetName val="ramo catálogo"/>
    </sheetNames>
    <sheetDataSet>
      <sheetData sheetId="0" refreshError="1"/>
      <sheetData sheetId="1" refreshError="1">
        <row r="13">
          <cell r="A13">
            <v>2</v>
          </cell>
          <cell r="B13" t="str">
            <v>Presidencia de la República</v>
          </cell>
          <cell r="C13">
            <v>1624.6000000000001</v>
          </cell>
          <cell r="D13">
            <v>1624.6000000000001</v>
          </cell>
          <cell r="E13">
            <v>1590.4</v>
          </cell>
          <cell r="F13">
            <v>34.200000000000003</v>
          </cell>
          <cell r="H13">
            <v>0</v>
          </cell>
          <cell r="I13">
            <v>0</v>
          </cell>
          <cell r="J13">
            <v>0</v>
          </cell>
          <cell r="L13">
            <v>0</v>
          </cell>
          <cell r="M13">
            <v>0</v>
          </cell>
          <cell r="N13">
            <v>0</v>
          </cell>
          <cell r="P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>
            <v>4</v>
          </cell>
          <cell r="B14" t="str">
            <v>Gobernación</v>
          </cell>
          <cell r="C14">
            <v>4008.7999999999997</v>
          </cell>
          <cell r="D14">
            <v>3713.7</v>
          </cell>
          <cell r="E14">
            <v>3643.5</v>
          </cell>
          <cell r="F14">
            <v>70.2</v>
          </cell>
          <cell r="H14">
            <v>0</v>
          </cell>
          <cell r="I14">
            <v>0</v>
          </cell>
          <cell r="J14">
            <v>0</v>
          </cell>
          <cell r="L14">
            <v>295.10000000000002</v>
          </cell>
          <cell r="M14">
            <v>295.10000000000002</v>
          </cell>
          <cell r="N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X14">
            <v>0</v>
          </cell>
          <cell r="Y14">
            <v>0</v>
          </cell>
          <cell r="Z14">
            <v>0</v>
          </cell>
        </row>
        <row r="15">
          <cell r="A15">
            <v>5</v>
          </cell>
          <cell r="B15" t="str">
            <v>Relaciones Exteriores</v>
          </cell>
          <cell r="C15">
            <v>4489.5999999999995</v>
          </cell>
          <cell r="D15">
            <v>4488.5999999999995</v>
          </cell>
          <cell r="E15">
            <v>4480.7</v>
          </cell>
          <cell r="F15">
            <v>7.9</v>
          </cell>
          <cell r="H15">
            <v>1</v>
          </cell>
          <cell r="I15">
            <v>0</v>
          </cell>
          <cell r="J15">
            <v>1</v>
          </cell>
          <cell r="L15">
            <v>0</v>
          </cell>
          <cell r="M15">
            <v>0</v>
          </cell>
          <cell r="N15">
            <v>0</v>
          </cell>
          <cell r="P15">
            <v>0</v>
          </cell>
          <cell r="Q15">
            <v>0</v>
          </cell>
          <cell r="R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>
            <v>6</v>
          </cell>
          <cell r="B16" t="str">
            <v>Hacienda y Crédito Público</v>
          </cell>
          <cell r="C16">
            <v>23778.399999999998</v>
          </cell>
          <cell r="D16">
            <v>4312.6000000000004</v>
          </cell>
          <cell r="E16">
            <v>3935.3</v>
          </cell>
          <cell r="F16">
            <v>377.3</v>
          </cell>
          <cell r="H16">
            <v>2394.6999999999998</v>
          </cell>
          <cell r="I16">
            <v>2390.6</v>
          </cell>
          <cell r="J16">
            <v>4.0999999999999996</v>
          </cell>
          <cell r="L16">
            <v>17071.099999999999</v>
          </cell>
          <cell r="M16">
            <v>16009.5</v>
          </cell>
          <cell r="N16">
            <v>1061.5999999999999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V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7</v>
          </cell>
          <cell r="B17" t="str">
            <v>Defensa Nacional</v>
          </cell>
          <cell r="C17">
            <v>24819.8</v>
          </cell>
          <cell r="D17">
            <v>24819.8</v>
          </cell>
          <cell r="E17">
            <v>24819.8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U17">
            <v>0</v>
          </cell>
          <cell r="V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>
            <v>8</v>
          </cell>
          <cell r="B18" t="str">
            <v>Agricultura, Ganadería, Desarrollo Rural, Pesca y Alimentación</v>
          </cell>
          <cell r="C18">
            <v>37140.9</v>
          </cell>
          <cell r="D18">
            <v>4253</v>
          </cell>
          <cell r="E18">
            <v>4249.6000000000004</v>
          </cell>
          <cell r="F18">
            <v>3.4</v>
          </cell>
          <cell r="H18">
            <v>28238.600000000002</v>
          </cell>
          <cell r="I18">
            <v>26932.400000000001</v>
          </cell>
          <cell r="J18">
            <v>1306.2</v>
          </cell>
          <cell r="L18">
            <v>4182.8999999999996</v>
          </cell>
          <cell r="M18">
            <v>3860</v>
          </cell>
          <cell r="N18">
            <v>322.89999999999998</v>
          </cell>
          <cell r="P18">
            <v>466.4</v>
          </cell>
          <cell r="Q18">
            <v>466.4</v>
          </cell>
          <cell r="R18">
            <v>0</v>
          </cell>
          <cell r="T18">
            <v>0</v>
          </cell>
          <cell r="U18">
            <v>0</v>
          </cell>
          <cell r="V18">
            <v>0</v>
          </cell>
          <cell r="X18">
            <v>466.4</v>
          </cell>
          <cell r="Y18">
            <v>466.4</v>
          </cell>
          <cell r="Z18">
            <v>0</v>
          </cell>
        </row>
        <row r="19">
          <cell r="A19">
            <v>9</v>
          </cell>
          <cell r="B19" t="str">
            <v>Comunicaciones y Transportes</v>
          </cell>
          <cell r="C19">
            <v>20003.100000000002</v>
          </cell>
          <cell r="D19">
            <v>16977.900000000001</v>
          </cell>
          <cell r="E19">
            <v>4573.5</v>
          </cell>
          <cell r="F19">
            <v>12404.4</v>
          </cell>
          <cell r="H19">
            <v>22.8</v>
          </cell>
          <cell r="I19">
            <v>22.8</v>
          </cell>
          <cell r="J19">
            <v>0</v>
          </cell>
          <cell r="L19">
            <v>3002.4</v>
          </cell>
          <cell r="M19">
            <v>2662.6</v>
          </cell>
          <cell r="N19">
            <v>339.8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V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>
            <v>10</v>
          </cell>
          <cell r="B20" t="str">
            <v>Economía</v>
          </cell>
          <cell r="C20">
            <v>5532.3</v>
          </cell>
          <cell r="D20">
            <v>2309.9</v>
          </cell>
          <cell r="E20">
            <v>2197.9</v>
          </cell>
          <cell r="F20">
            <v>112</v>
          </cell>
          <cell r="H20">
            <v>1549</v>
          </cell>
          <cell r="I20">
            <v>5</v>
          </cell>
          <cell r="J20">
            <v>1544</v>
          </cell>
          <cell r="L20">
            <v>1673.4</v>
          </cell>
          <cell r="M20">
            <v>1597.9</v>
          </cell>
          <cell r="N20">
            <v>75.5</v>
          </cell>
          <cell r="P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>
            <v>11</v>
          </cell>
          <cell r="B21" t="str">
            <v>Educación Pública</v>
          </cell>
          <cell r="C21">
            <v>120090.29999999999</v>
          </cell>
          <cell r="D21">
            <v>31703</v>
          </cell>
          <cell r="E21">
            <v>31659.1</v>
          </cell>
          <cell r="F21">
            <v>43.9</v>
          </cell>
          <cell r="H21">
            <v>20984.6</v>
          </cell>
          <cell r="I21">
            <v>20984.6</v>
          </cell>
          <cell r="J21">
            <v>0</v>
          </cell>
          <cell r="L21">
            <v>43890.3</v>
          </cell>
          <cell r="M21">
            <v>39608.300000000003</v>
          </cell>
          <cell r="N21">
            <v>4282</v>
          </cell>
          <cell r="P21">
            <v>23512.400000000001</v>
          </cell>
          <cell r="Q21">
            <v>23318.9</v>
          </cell>
          <cell r="R21">
            <v>193.5</v>
          </cell>
          <cell r="T21">
            <v>0</v>
          </cell>
          <cell r="U21">
            <v>0</v>
          </cell>
          <cell r="V21">
            <v>0</v>
          </cell>
          <cell r="X21">
            <v>23512.400000000001</v>
          </cell>
          <cell r="Y21">
            <v>23318.9</v>
          </cell>
          <cell r="Z21">
            <v>193.5</v>
          </cell>
        </row>
        <row r="22">
          <cell r="A22">
            <v>12</v>
          </cell>
          <cell r="B22" t="str">
            <v>Salud</v>
          </cell>
          <cell r="C22">
            <v>29456.2</v>
          </cell>
          <cell r="D22">
            <v>4525.8999999999996</v>
          </cell>
          <cell r="E22">
            <v>4438.2</v>
          </cell>
          <cell r="F22">
            <v>87.7</v>
          </cell>
          <cell r="H22">
            <v>9907.1</v>
          </cell>
          <cell r="I22">
            <v>9185.4</v>
          </cell>
          <cell r="J22">
            <v>721.7</v>
          </cell>
          <cell r="L22">
            <v>14947</v>
          </cell>
          <cell r="M22">
            <v>14771.9</v>
          </cell>
          <cell r="N22">
            <v>175.1</v>
          </cell>
          <cell r="P22">
            <v>76.2</v>
          </cell>
          <cell r="Q22">
            <v>76.2</v>
          </cell>
          <cell r="R22">
            <v>0</v>
          </cell>
          <cell r="T22">
            <v>0</v>
          </cell>
          <cell r="U22">
            <v>0</v>
          </cell>
          <cell r="V22">
            <v>0</v>
          </cell>
          <cell r="X22">
            <v>76.2</v>
          </cell>
          <cell r="Y22">
            <v>76.2</v>
          </cell>
          <cell r="Z22">
            <v>0</v>
          </cell>
        </row>
        <row r="23">
          <cell r="A23">
            <v>13</v>
          </cell>
          <cell r="B23" t="str">
            <v>Marina</v>
          </cell>
          <cell r="C23">
            <v>8915.7000000000007</v>
          </cell>
          <cell r="D23">
            <v>8915.7000000000007</v>
          </cell>
          <cell r="E23">
            <v>8156.7</v>
          </cell>
          <cell r="F23">
            <v>759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P23">
            <v>0</v>
          </cell>
          <cell r="Q23">
            <v>0</v>
          </cell>
          <cell r="R23">
            <v>0</v>
          </cell>
          <cell r="T23">
            <v>0</v>
          </cell>
          <cell r="U23">
            <v>0</v>
          </cell>
          <cell r="V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14</v>
          </cell>
          <cell r="B24" t="str">
            <v>Trabajo y Previsión Social</v>
          </cell>
          <cell r="C24">
            <v>3241.2000000000003</v>
          </cell>
          <cell r="D24">
            <v>2030.9</v>
          </cell>
          <cell r="E24">
            <v>1622.9</v>
          </cell>
          <cell r="F24">
            <v>408</v>
          </cell>
          <cell r="H24">
            <v>1027</v>
          </cell>
          <cell r="I24">
            <v>0</v>
          </cell>
          <cell r="J24">
            <v>1027</v>
          </cell>
          <cell r="L24">
            <v>183.3</v>
          </cell>
          <cell r="M24">
            <v>180.3</v>
          </cell>
          <cell r="N24">
            <v>3</v>
          </cell>
          <cell r="P24">
            <v>0</v>
          </cell>
          <cell r="Q24">
            <v>0</v>
          </cell>
          <cell r="R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15</v>
          </cell>
          <cell r="B25" t="str">
            <v>Reforma Agraria</v>
          </cell>
          <cell r="C25">
            <v>2859.8</v>
          </cell>
          <cell r="D25">
            <v>1239.5</v>
          </cell>
          <cell r="E25">
            <v>1219.7</v>
          </cell>
          <cell r="F25">
            <v>19.8</v>
          </cell>
          <cell r="H25">
            <v>100</v>
          </cell>
          <cell r="I25">
            <v>100</v>
          </cell>
          <cell r="J25">
            <v>0</v>
          </cell>
          <cell r="L25">
            <v>1520.3</v>
          </cell>
          <cell r="M25">
            <v>1506.2</v>
          </cell>
          <cell r="N25">
            <v>14.1</v>
          </cell>
          <cell r="P25">
            <v>0</v>
          </cell>
          <cell r="Q25">
            <v>0</v>
          </cell>
          <cell r="R25">
            <v>0</v>
          </cell>
          <cell r="T25">
            <v>0</v>
          </cell>
          <cell r="U25">
            <v>0</v>
          </cell>
          <cell r="V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A26">
            <v>16</v>
          </cell>
          <cell r="B26" t="str">
            <v>Medio Ambiente y Recursos Naturales</v>
          </cell>
          <cell r="C26">
            <v>16957.599999999999</v>
          </cell>
          <cell r="D26">
            <v>1810.3</v>
          </cell>
          <cell r="E26">
            <v>1789</v>
          </cell>
          <cell r="F26">
            <v>21.3</v>
          </cell>
          <cell r="H26">
            <v>2947.2</v>
          </cell>
          <cell r="I26">
            <v>67.7</v>
          </cell>
          <cell r="J26">
            <v>2879.5</v>
          </cell>
          <cell r="L26">
            <v>12200.099999999999</v>
          </cell>
          <cell r="M26">
            <v>9909.4</v>
          </cell>
          <cell r="N26">
            <v>2290.6999999999998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>
            <v>17</v>
          </cell>
          <cell r="B27" t="str">
            <v>Procuraduría General de la República</v>
          </cell>
          <cell r="C27">
            <v>8716.5000000000018</v>
          </cell>
          <cell r="D27">
            <v>8632.8000000000011</v>
          </cell>
          <cell r="E27">
            <v>8231.1</v>
          </cell>
          <cell r="F27">
            <v>401.7</v>
          </cell>
          <cell r="H27">
            <v>0</v>
          </cell>
          <cell r="I27">
            <v>0</v>
          </cell>
          <cell r="J27">
            <v>0</v>
          </cell>
          <cell r="L27">
            <v>83.7</v>
          </cell>
          <cell r="M27">
            <v>76.2</v>
          </cell>
          <cell r="N27">
            <v>7.5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U27">
            <v>0</v>
          </cell>
          <cell r="V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18</v>
          </cell>
          <cell r="B28" t="str">
            <v>Energía</v>
          </cell>
          <cell r="C28">
            <v>26355.199999999997</v>
          </cell>
          <cell r="D28">
            <v>436.6</v>
          </cell>
          <cell r="E28">
            <v>435.6</v>
          </cell>
          <cell r="F28">
            <v>1</v>
          </cell>
          <cell r="H28">
            <v>25207.3</v>
          </cell>
          <cell r="I28">
            <v>25207.3</v>
          </cell>
          <cell r="J28">
            <v>0</v>
          </cell>
          <cell r="L28">
            <v>711.3</v>
          </cell>
          <cell r="M28">
            <v>704.4</v>
          </cell>
          <cell r="N28">
            <v>6.9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>
            <v>20</v>
          </cell>
          <cell r="B29" t="str">
            <v>Desarrollo Social</v>
          </cell>
          <cell r="C29">
            <v>22034.400000000001</v>
          </cell>
          <cell r="D29">
            <v>1779.9</v>
          </cell>
          <cell r="E29">
            <v>1678.9</v>
          </cell>
          <cell r="F29">
            <v>101</v>
          </cell>
          <cell r="H29">
            <v>16807.3</v>
          </cell>
          <cell r="I29">
            <v>16807.3</v>
          </cell>
          <cell r="J29">
            <v>0</v>
          </cell>
          <cell r="L29">
            <v>3447.2000000000003</v>
          </cell>
          <cell r="M29">
            <v>3271.3</v>
          </cell>
          <cell r="N29">
            <v>175.9</v>
          </cell>
          <cell r="P29">
            <v>0</v>
          </cell>
          <cell r="Q29">
            <v>0</v>
          </cell>
          <cell r="R29">
            <v>0</v>
          </cell>
          <cell r="T29">
            <v>0</v>
          </cell>
          <cell r="U29">
            <v>0</v>
          </cell>
          <cell r="V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>
            <v>21</v>
          </cell>
          <cell r="B30" t="str">
            <v>Turismo</v>
          </cell>
          <cell r="C30">
            <v>1229.6999999999998</v>
          </cell>
          <cell r="D30">
            <v>553.4</v>
          </cell>
          <cell r="E30">
            <v>520.4</v>
          </cell>
          <cell r="F30">
            <v>33</v>
          </cell>
          <cell r="H30">
            <v>0</v>
          </cell>
          <cell r="I30">
            <v>0</v>
          </cell>
          <cell r="J30">
            <v>0</v>
          </cell>
          <cell r="L30">
            <v>546.29999999999995</v>
          </cell>
          <cell r="M30">
            <v>414.9</v>
          </cell>
          <cell r="N30">
            <v>131.4</v>
          </cell>
          <cell r="P30">
            <v>130</v>
          </cell>
          <cell r="Q30">
            <v>130</v>
          </cell>
          <cell r="R30">
            <v>0</v>
          </cell>
          <cell r="T30">
            <v>130</v>
          </cell>
          <cell r="U30">
            <v>130</v>
          </cell>
          <cell r="V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>
            <v>27</v>
          </cell>
          <cell r="B31" t="str">
            <v>Función Pública</v>
          </cell>
          <cell r="C31">
            <v>1427.1</v>
          </cell>
          <cell r="D31">
            <v>1323.5</v>
          </cell>
          <cell r="E31">
            <v>1304.8</v>
          </cell>
          <cell r="F31">
            <v>18.7</v>
          </cell>
          <cell r="H31">
            <v>0</v>
          </cell>
          <cell r="I31">
            <v>0</v>
          </cell>
          <cell r="J31">
            <v>0</v>
          </cell>
          <cell r="L31">
            <v>103.6</v>
          </cell>
          <cell r="M31">
            <v>103.6</v>
          </cell>
          <cell r="N31">
            <v>0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31</v>
          </cell>
          <cell r="B32" t="str">
            <v>Tribunales Agrarios</v>
          </cell>
          <cell r="C32">
            <v>580</v>
          </cell>
          <cell r="D32">
            <v>580</v>
          </cell>
          <cell r="E32">
            <v>577</v>
          </cell>
          <cell r="F32">
            <v>3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A33">
            <v>32</v>
          </cell>
          <cell r="B33" t="str">
            <v>Tribunal Federal de Justicia Fiscal y Administrativa</v>
          </cell>
          <cell r="C33">
            <v>897.9</v>
          </cell>
          <cell r="D33">
            <v>897.9</v>
          </cell>
          <cell r="E33">
            <v>897.9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36</v>
          </cell>
          <cell r="B34" t="str">
            <v>Seguridad Pública</v>
          </cell>
          <cell r="C34">
            <v>6919.5</v>
          </cell>
          <cell r="D34">
            <v>5340.2</v>
          </cell>
          <cell r="E34">
            <v>5290.4</v>
          </cell>
          <cell r="F34">
            <v>49.8</v>
          </cell>
          <cell r="H34">
            <v>0</v>
          </cell>
          <cell r="I34">
            <v>0</v>
          </cell>
          <cell r="J34">
            <v>0</v>
          </cell>
          <cell r="L34">
            <v>1579.3</v>
          </cell>
          <cell r="M34">
            <v>1448</v>
          </cell>
          <cell r="N34">
            <v>131.30000000000001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A35">
            <v>37</v>
          </cell>
          <cell r="B35" t="str">
            <v>Consejería Jurídica del Ejecutivo Federal</v>
          </cell>
          <cell r="C35">
            <v>73.900000000000006</v>
          </cell>
          <cell r="D35">
            <v>73.900000000000006</v>
          </cell>
          <cell r="E35">
            <v>73.900000000000006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38</v>
          </cell>
          <cell r="B36" t="str">
            <v>Consejo Nacional de Ciencia y Tecnología</v>
          </cell>
          <cell r="C36">
            <v>6894.5</v>
          </cell>
          <cell r="D36">
            <v>0</v>
          </cell>
          <cell r="E36">
            <v>0</v>
          </cell>
          <cell r="F36">
            <v>0</v>
          </cell>
          <cell r="H36">
            <v>2046.8</v>
          </cell>
          <cell r="I36">
            <v>2046.8</v>
          </cell>
          <cell r="J36">
            <v>0</v>
          </cell>
          <cell r="L36">
            <v>4847.7</v>
          </cell>
          <cell r="M36">
            <v>4576.2</v>
          </cell>
          <cell r="N36">
            <v>271.5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>
            <v>0</v>
          </cell>
        </row>
      </sheetData>
      <sheetData sheetId="2" refreshError="1">
        <row r="2">
          <cell r="A2">
            <v>1</v>
          </cell>
          <cell r="B2" t="str">
            <v>Poder Legislativo</v>
          </cell>
        </row>
        <row r="3">
          <cell r="A3">
            <v>2</v>
          </cell>
          <cell r="B3" t="str">
            <v>Presidencia de la República</v>
          </cell>
        </row>
        <row r="4">
          <cell r="A4">
            <v>3</v>
          </cell>
          <cell r="B4" t="str">
            <v>Poder Judicial</v>
          </cell>
        </row>
        <row r="5">
          <cell r="A5">
            <v>4</v>
          </cell>
          <cell r="B5" t="str">
            <v>Gobernación</v>
          </cell>
        </row>
        <row r="6">
          <cell r="A6">
            <v>5</v>
          </cell>
          <cell r="B6" t="str">
            <v>Relaciones Exteriores</v>
          </cell>
        </row>
        <row r="7">
          <cell r="A7">
            <v>6</v>
          </cell>
          <cell r="B7" t="str">
            <v>Hacienda y Crédito Público</v>
          </cell>
        </row>
        <row r="8">
          <cell r="A8">
            <v>7</v>
          </cell>
          <cell r="B8" t="str">
            <v>Defensa Nacional</v>
          </cell>
        </row>
        <row r="9">
          <cell r="A9">
            <v>8</v>
          </cell>
          <cell r="B9" t="str">
            <v>Agricultura, Ganadería,  Desarrollo Rural, Pesca y Alimentación</v>
          </cell>
        </row>
        <row r="10">
          <cell r="A10">
            <v>9</v>
          </cell>
          <cell r="B10" t="str">
            <v>Comunicaciones y Transportes</v>
          </cell>
        </row>
        <row r="11">
          <cell r="A11">
            <v>10</v>
          </cell>
          <cell r="B11" t="str">
            <v>Economía</v>
          </cell>
        </row>
        <row r="12">
          <cell r="A12">
            <v>11</v>
          </cell>
          <cell r="B12" t="str">
            <v>Educación Pública</v>
          </cell>
        </row>
        <row r="13">
          <cell r="A13">
            <v>12</v>
          </cell>
          <cell r="B13" t="str">
            <v>Salud</v>
          </cell>
        </row>
        <row r="14">
          <cell r="A14">
            <v>13</v>
          </cell>
          <cell r="B14" t="str">
            <v>Marina</v>
          </cell>
        </row>
        <row r="15">
          <cell r="A15">
            <v>14</v>
          </cell>
          <cell r="B15" t="str">
            <v>Trabajo y Previsión Social</v>
          </cell>
        </row>
        <row r="16">
          <cell r="A16">
            <v>15</v>
          </cell>
          <cell r="B16" t="str">
            <v>Reforma Agraria</v>
          </cell>
        </row>
        <row r="17">
          <cell r="A17">
            <v>16</v>
          </cell>
          <cell r="B17" t="str">
            <v>Medio Ambiente y Recursos Naturales</v>
          </cell>
        </row>
        <row r="18">
          <cell r="A18">
            <v>17</v>
          </cell>
          <cell r="B18" t="str">
            <v>Procuraduría General de la República</v>
          </cell>
        </row>
        <row r="19">
          <cell r="A19">
            <v>18</v>
          </cell>
          <cell r="B19" t="str">
            <v>Energía</v>
          </cell>
        </row>
        <row r="20">
          <cell r="A20">
            <v>19</v>
          </cell>
          <cell r="B20" t="str">
            <v>Aportaciones a Seguridad Social</v>
          </cell>
        </row>
        <row r="21">
          <cell r="A21">
            <v>20</v>
          </cell>
          <cell r="B21" t="str">
            <v>Desarrollo Social</v>
          </cell>
        </row>
        <row r="22">
          <cell r="A22">
            <v>21</v>
          </cell>
          <cell r="B22" t="str">
            <v>Turismo</v>
          </cell>
        </row>
        <row r="23">
          <cell r="A23">
            <v>22</v>
          </cell>
          <cell r="B23" t="str">
            <v>Instituto Federal Electoral</v>
          </cell>
        </row>
        <row r="24">
          <cell r="A24">
            <v>23</v>
          </cell>
          <cell r="B24" t="str">
            <v>Provisiones Salariales y Económicas</v>
          </cell>
        </row>
        <row r="25">
          <cell r="A25">
            <v>24</v>
          </cell>
          <cell r="B25" t="str">
            <v>Deuda Pública</v>
          </cell>
        </row>
        <row r="26">
          <cell r="A26">
            <v>25</v>
          </cell>
          <cell r="B26" t="str">
            <v>Previsiones y Aportaciones para los Sistemas de Educación Básica, Normal, Tecnológica y de Adultos</v>
          </cell>
        </row>
        <row r="27">
          <cell r="A27">
            <v>27</v>
          </cell>
          <cell r="B27" t="str">
            <v>Función Pública</v>
          </cell>
        </row>
        <row r="28">
          <cell r="A28">
            <v>28</v>
          </cell>
          <cell r="B28" t="str">
            <v>Participaciones a Entidades Federativas y Municipios</v>
          </cell>
        </row>
        <row r="29">
          <cell r="A29">
            <v>29</v>
          </cell>
          <cell r="B29" t="str">
            <v>Erogaciones para las Operaciones y Programas de Saneamiento Financiero</v>
          </cell>
        </row>
        <row r="30">
          <cell r="A30">
            <v>30</v>
          </cell>
          <cell r="B30" t="str">
            <v>Adeudos de Ejercicios Fiscales Anteriores</v>
          </cell>
        </row>
        <row r="31">
          <cell r="A31">
            <v>31</v>
          </cell>
          <cell r="B31" t="str">
            <v>Tribunales Agrarios</v>
          </cell>
        </row>
        <row r="32">
          <cell r="A32">
            <v>32</v>
          </cell>
          <cell r="B32" t="str">
            <v>Tribunal Federal de Justicia Fiscal y Administrativa</v>
          </cell>
        </row>
        <row r="33">
          <cell r="A33">
            <v>33</v>
          </cell>
          <cell r="B33" t="str">
            <v>Aportaciones Federales para Entidades Federativas y Municipios</v>
          </cell>
        </row>
        <row r="34">
          <cell r="A34">
            <v>34</v>
          </cell>
          <cell r="B34" t="str">
            <v>Erogaciones para los Programas de Apoyo a Ahorradores y Deudores de la Banca</v>
          </cell>
        </row>
        <row r="35">
          <cell r="A35">
            <v>35</v>
          </cell>
          <cell r="B35" t="str">
            <v>Comisión Nacional de los Derechos Humanos</v>
          </cell>
        </row>
        <row r="36">
          <cell r="A36">
            <v>36</v>
          </cell>
          <cell r="B36" t="str">
            <v>Seguridad Pública</v>
          </cell>
        </row>
        <row r="37">
          <cell r="A37">
            <v>37</v>
          </cell>
          <cell r="B37" t="str">
            <v>Consejería Jurídica del Ejecutivo Federal</v>
          </cell>
        </row>
        <row r="38">
          <cell r="A38">
            <v>38</v>
          </cell>
          <cell r="B38" t="str">
            <v>Consejo Nacional de Ciencia y Tecnología</v>
          </cell>
        </row>
        <row r="39">
          <cell r="A39">
            <v>39</v>
          </cell>
          <cell r="B39" t="str">
            <v>Programa de Apoyos para el Fortalecimiento de las Entidades Federativas</v>
          </cell>
        </row>
        <row r="40">
          <cell r="A40">
            <v>50</v>
          </cell>
          <cell r="B40" t="str">
            <v>Instituto Mexicano del Seguro Social</v>
          </cell>
        </row>
        <row r="41">
          <cell r="A41">
            <v>51</v>
          </cell>
          <cell r="B41" t="str">
            <v>Instituto de Seguridad y Servicios Sociales de los Trabajadores del Estado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 (3)"/>
      <sheetName val="Hoja3 (4)"/>
      <sheetName val="no esta bien"/>
      <sheetName val="Hoja3 (2)"/>
      <sheetName val="Hoja3"/>
      <sheetName val="TODO (2)"/>
      <sheetName val="TODO"/>
      <sheetName val="Hoja4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1000</v>
          </cell>
          <cell r="B1" t="str">
            <v>SERVICIOS PERSONALES</v>
          </cell>
        </row>
        <row r="2">
          <cell r="A2">
            <v>1100</v>
          </cell>
          <cell r="B2" t="str">
            <v>REMUNERACIONES AL PERSONAL DE CARÁCTER PERMANENTE</v>
          </cell>
        </row>
        <row r="3">
          <cell r="A3">
            <v>111</v>
          </cell>
          <cell r="B3" t="str">
            <v>Dietas</v>
          </cell>
        </row>
        <row r="4">
          <cell r="A4">
            <v>11101</v>
          </cell>
          <cell r="B4" t="str">
            <v>Dietas</v>
          </cell>
        </row>
        <row r="5">
          <cell r="A5">
            <v>112</v>
          </cell>
          <cell r="B5" t="str">
            <v>Haberes</v>
          </cell>
        </row>
        <row r="6">
          <cell r="A6">
            <v>11201</v>
          </cell>
          <cell r="B6" t="str">
            <v>Haberes</v>
          </cell>
        </row>
        <row r="7">
          <cell r="A7">
            <v>113</v>
          </cell>
          <cell r="B7" t="str">
            <v>Sueldos base al personal permanente</v>
          </cell>
        </row>
        <row r="8">
          <cell r="A8">
            <v>11301</v>
          </cell>
          <cell r="B8" t="str">
            <v>Sueldos base</v>
          </cell>
        </row>
        <row r="9">
          <cell r="A9">
            <v>114</v>
          </cell>
          <cell r="B9" t="str">
            <v>Remuneraciones por adscripción laboral en el extranjero</v>
          </cell>
        </row>
        <row r="10">
          <cell r="A10">
            <v>11401</v>
          </cell>
          <cell r="B10" t="str">
            <v>Retribuciones por adscripción en el extranjero</v>
          </cell>
        </row>
        <row r="11">
          <cell r="A11">
            <v>1200</v>
          </cell>
          <cell r="B11" t="str">
            <v>REMUNERACIONES AL PERSONAL DE CARÁCTER TRANSITORIO</v>
          </cell>
        </row>
        <row r="12">
          <cell r="A12">
            <v>121</v>
          </cell>
          <cell r="B12" t="str">
            <v>Honorraios asimilables a salarios</v>
          </cell>
        </row>
        <row r="13">
          <cell r="A13">
            <v>12101</v>
          </cell>
          <cell r="B13" t="str">
            <v>Honorarios</v>
          </cell>
        </row>
        <row r="14">
          <cell r="A14">
            <v>122</v>
          </cell>
          <cell r="B14" t="str">
            <v>Sueldos base al personal eventual</v>
          </cell>
        </row>
        <row r="15">
          <cell r="A15">
            <v>12201</v>
          </cell>
          <cell r="B15" t="str">
            <v xml:space="preserve">Sueldos base al personal eventual </v>
          </cell>
        </row>
        <row r="16">
          <cell r="A16">
            <v>12202</v>
          </cell>
          <cell r="B16" t="str">
            <v>Compensaciones a sustitutos de profesores</v>
          </cell>
        </row>
        <row r="17">
          <cell r="A17">
            <v>123</v>
          </cell>
          <cell r="B17" t="str">
            <v>Retribuciones por servicios de carácter social</v>
          </cell>
        </row>
        <row r="18">
          <cell r="A18">
            <v>12301</v>
          </cell>
          <cell r="B18" t="str">
            <v>Retribuciones por servicios de carácter social</v>
          </cell>
        </row>
        <row r="19">
          <cell r="A19">
            <v>124</v>
          </cell>
          <cell r="B19" t="str">
            <v>Retribución a los representantes de los trabajadores y de los patrones en la junta de Conciliación y Arbitraje</v>
          </cell>
        </row>
        <row r="20">
          <cell r="A20">
            <v>12401</v>
          </cell>
          <cell r="B20" t="str">
            <v>Retribución a los representantes de los trabajadores y de los patrones en la junta de Conciliación y Arbitraje</v>
          </cell>
        </row>
        <row r="21">
          <cell r="A21">
            <v>1300</v>
          </cell>
          <cell r="B21" t="str">
            <v>REMUNERACIONES ADICIONALES Y ESPECIALES</v>
          </cell>
        </row>
        <row r="22">
          <cell r="A22">
            <v>131</v>
          </cell>
          <cell r="B22" t="str">
            <v>Primas por años de servicios efectivos prestados</v>
          </cell>
        </row>
        <row r="23">
          <cell r="A23">
            <v>13101</v>
          </cell>
          <cell r="B23" t="str">
            <v xml:space="preserve">Prima quinquenal por años de servicios efectivos prestados </v>
          </cell>
        </row>
        <row r="24">
          <cell r="A24">
            <v>13102</v>
          </cell>
          <cell r="B24" t="str">
            <v>Acreditación por años de servicio en la docencia y al personal administrativo de las instituciones de educación superior</v>
          </cell>
        </row>
        <row r="25">
          <cell r="A25">
            <v>13103</v>
          </cell>
          <cell r="B25" t="str">
            <v xml:space="preserve">Prima de perseverancia por años de servicio activo en el Ejercito, Fuerza Aérea y Armada Mexicanos </v>
          </cell>
        </row>
        <row r="26">
          <cell r="A26">
            <v>13104</v>
          </cell>
          <cell r="B26" t="str">
            <v>antigüedad</v>
          </cell>
        </row>
        <row r="27">
          <cell r="A27">
            <v>132</v>
          </cell>
          <cell r="B27" t="str">
            <v>Primas de vacaciones, dominical y gratificación de fin de año</v>
          </cell>
        </row>
        <row r="28">
          <cell r="A28">
            <v>13201</v>
          </cell>
          <cell r="B28" t="str">
            <v>Primas de vacaciones y dominical</v>
          </cell>
        </row>
        <row r="29">
          <cell r="A29">
            <v>13202</v>
          </cell>
          <cell r="B29" t="str">
            <v>Aguinaldo o gratificación de fin de año</v>
          </cell>
        </row>
        <row r="30">
          <cell r="A30">
            <v>133</v>
          </cell>
          <cell r="B30" t="str">
            <v>Horas extraordinarias</v>
          </cell>
        </row>
        <row r="31">
          <cell r="A31">
            <v>13301</v>
          </cell>
          <cell r="B31" t="str">
            <v>Remuneraciones por horas extraordinarias</v>
          </cell>
        </row>
        <row r="32">
          <cell r="A32">
            <v>134</v>
          </cell>
          <cell r="B32" t="str">
            <v>Compensaciones</v>
          </cell>
        </row>
        <row r="33">
          <cell r="A33">
            <v>13401</v>
          </cell>
          <cell r="B33" t="str">
            <v>Acreditación por titulación en la docencia</v>
          </cell>
        </row>
        <row r="34">
          <cell r="A34">
            <v>13402</v>
          </cell>
          <cell r="B34" t="str">
            <v>Acreditación al personal docente por años de estudio de licenciatura</v>
          </cell>
        </row>
        <row r="35">
          <cell r="A35">
            <v>13403</v>
          </cell>
          <cell r="B35" t="str">
            <v>Compensaciones por servicios especiales</v>
          </cell>
        </row>
        <row r="36">
          <cell r="A36">
            <v>13404</v>
          </cell>
          <cell r="B36" t="str">
            <v>Compensaciones por servicios eventuales</v>
          </cell>
        </row>
        <row r="37">
          <cell r="A37">
            <v>13405</v>
          </cell>
          <cell r="B37" t="str">
            <v>Compensaciones de retiro</v>
          </cell>
        </row>
        <row r="38">
          <cell r="A38">
            <v>13406</v>
          </cell>
          <cell r="B38" t="str">
            <v>Compensaciones de servicios</v>
          </cell>
        </row>
        <row r="39">
          <cell r="A39">
            <v>13407</v>
          </cell>
          <cell r="B39" t="str">
            <v>Compensaciones adicionales por servicios especiales</v>
          </cell>
        </row>
        <row r="40">
          <cell r="A40">
            <v>13408</v>
          </cell>
          <cell r="B40" t="str">
            <v xml:space="preserve">Asignaciones docentes, pedagógicas genéricas y específicas </v>
          </cell>
        </row>
        <row r="41">
          <cell r="A41">
            <v>13409</v>
          </cell>
          <cell r="B41" t="str">
            <v>Compensación por adquisición de material didáctico</v>
          </cell>
        </row>
        <row r="42">
          <cell r="A42">
            <v>13410</v>
          </cell>
          <cell r="B42" t="str">
            <v>Compensación por actualización y formación académica</v>
          </cell>
        </row>
        <row r="43">
          <cell r="A43">
            <v>13411</v>
          </cell>
          <cell r="B43" t="str">
            <v>Compensaciónes a médicos residentes</v>
          </cell>
        </row>
        <row r="44">
          <cell r="A44">
            <v>13412</v>
          </cell>
          <cell r="B44" t="str">
            <v>Gastos contingentes para el personal radicado en el extranjero</v>
          </cell>
        </row>
        <row r="45">
          <cell r="A45">
            <v>13413</v>
          </cell>
          <cell r="B45" t="str">
            <v xml:space="preserve">Asignaciones inherentes a la conclusión de servicios en la Administración Pública Federal </v>
          </cell>
        </row>
        <row r="46">
          <cell r="A46">
            <v>135</v>
          </cell>
          <cell r="B46" t="str">
            <v>Sobrehaberes</v>
          </cell>
        </row>
        <row r="47">
          <cell r="A47">
            <v>13501</v>
          </cell>
          <cell r="B47" t="str">
            <v>Sobrehaberes</v>
          </cell>
        </row>
        <row r="48">
          <cell r="A48">
            <v>136</v>
          </cell>
          <cell r="B48" t="str">
            <v>Asignaciones de técnico, de mando, por comisión, de vuelo y de técnico especial</v>
          </cell>
        </row>
        <row r="49">
          <cell r="A49">
            <v>13601</v>
          </cell>
          <cell r="B49" t="str">
            <v>Asignaciones de técnico</v>
          </cell>
        </row>
        <row r="50">
          <cell r="A50">
            <v>13602</v>
          </cell>
          <cell r="B50" t="str">
            <v>Asignaciones de mando</v>
          </cell>
        </row>
        <row r="51">
          <cell r="A51">
            <v>13603</v>
          </cell>
          <cell r="B51" t="str">
            <v>Asignaciones por comisión</v>
          </cell>
        </row>
        <row r="52">
          <cell r="A52">
            <v>13604</v>
          </cell>
          <cell r="B52" t="str">
            <v>Asignaciones de vuelo</v>
          </cell>
        </row>
        <row r="53">
          <cell r="A53">
            <v>13605</v>
          </cell>
          <cell r="B53" t="str">
            <v>Asignaciones de técnico especial</v>
          </cell>
        </row>
        <row r="54">
          <cell r="A54">
            <v>137</v>
          </cell>
          <cell r="B54" t="str">
            <v>Honorrarios especiales</v>
          </cell>
        </row>
        <row r="55">
          <cell r="A55">
            <v>13701</v>
          </cell>
          <cell r="B55" t="str">
            <v>Honorarios especiales</v>
          </cell>
        </row>
        <row r="56">
          <cell r="A56">
            <v>138</v>
          </cell>
          <cell r="B56" t="str">
            <v>Participaciones por vigilancia en el cumplimiento de las leyes y custodia de valores</v>
          </cell>
        </row>
        <row r="57">
          <cell r="A57">
            <v>13801</v>
          </cell>
          <cell r="B57" t="str">
            <v>Participaciones por vigilancia en el cumplimiento de las leyes y custodia de valores</v>
          </cell>
        </row>
        <row r="58">
          <cell r="A58">
            <v>1400</v>
          </cell>
          <cell r="B58" t="str">
            <v>SEGURIDAD SOCIAL</v>
          </cell>
        </row>
        <row r="59">
          <cell r="A59">
            <v>141</v>
          </cell>
          <cell r="B59" t="str">
            <v>Aportaciones de seguridad social</v>
          </cell>
        </row>
        <row r="60">
          <cell r="A60">
            <v>14101</v>
          </cell>
          <cell r="B60" t="str">
            <v>Aportaciones al ISSSTE</v>
          </cell>
        </row>
        <row r="61">
          <cell r="A61">
            <v>14102</v>
          </cell>
          <cell r="B61" t="str">
            <v>Aportaciones al ISSFAM</v>
          </cell>
        </row>
        <row r="62">
          <cell r="A62">
            <v>14103</v>
          </cell>
          <cell r="B62" t="str">
            <v>Aportaciones al IMSS</v>
          </cell>
        </row>
        <row r="63">
          <cell r="A63">
            <v>14104</v>
          </cell>
          <cell r="B63" t="str">
            <v>Aportaciones de seguridad social contractuales</v>
          </cell>
        </row>
        <row r="64">
          <cell r="A64">
            <v>14105</v>
          </cell>
          <cell r="B64" t="str">
            <v>Aportaciones al seguro de cesantía en edad avanzada y vejez</v>
          </cell>
        </row>
        <row r="65">
          <cell r="A65">
            <v>142</v>
          </cell>
          <cell r="B65" t="str">
            <v xml:space="preserve">Aportaciones a fondos de vivienda </v>
          </cell>
        </row>
        <row r="66">
          <cell r="A66">
            <v>14201</v>
          </cell>
          <cell r="B66" t="str">
            <v>Aportaciones al FOVISSSTE</v>
          </cell>
        </row>
        <row r="67">
          <cell r="A67">
            <v>14202</v>
          </cell>
          <cell r="B67" t="str">
            <v>Aportaciones al INFONAVIT</v>
          </cell>
        </row>
        <row r="68">
          <cell r="A68">
            <v>143</v>
          </cell>
          <cell r="B68" t="str">
            <v>Aportaciones al sistema para el retiro</v>
          </cell>
        </row>
        <row r="69">
          <cell r="A69">
            <v>14301</v>
          </cell>
          <cell r="B69" t="str">
            <v>Aportaciones al Sistema de Ahorro para el Retiro</v>
          </cell>
        </row>
        <row r="70">
          <cell r="A70">
            <v>14302</v>
          </cell>
          <cell r="B70" t="str">
            <v xml:space="preserve">Depósitoa para el ahorro solidario </v>
          </cell>
        </row>
        <row r="71">
          <cell r="A71">
            <v>144</v>
          </cell>
          <cell r="B71" t="str">
            <v>Aportaciones para seguros</v>
          </cell>
        </row>
        <row r="72">
          <cell r="A72">
            <v>14401</v>
          </cell>
          <cell r="B72" t="str">
            <v>Cuotas para el seguro de vida del personal civil</v>
          </cell>
        </row>
        <row r="73">
          <cell r="A73">
            <v>14402</v>
          </cell>
          <cell r="B73" t="str">
            <v>Cuotas para el seguro de vida del personal militar</v>
          </cell>
        </row>
        <row r="74">
          <cell r="A74">
            <v>14403</v>
          </cell>
          <cell r="B74" t="str">
            <v>Cuotas para el seguro de gastos médicos del personal civil</v>
          </cell>
        </row>
        <row r="75">
          <cell r="A75">
            <v>14404</v>
          </cell>
          <cell r="B75" t="str">
            <v>Cuotas para el seguro de separación individualizado</v>
          </cell>
        </row>
        <row r="76">
          <cell r="A76">
            <v>14405</v>
          </cell>
          <cell r="B76" t="str">
            <v>Cuotas para el seguro colectivo de retiro</v>
          </cell>
        </row>
        <row r="77">
          <cell r="A77">
            <v>14406</v>
          </cell>
          <cell r="B77" t="str">
            <v>Seguro de responsabilidad civil, asistencia legal y otros seguros</v>
          </cell>
        </row>
        <row r="78">
          <cell r="A78">
            <v>1500</v>
          </cell>
          <cell r="B78" t="str">
            <v>OTRAS PRESTACIONES SOCIALES Y ECONOMICAS</v>
          </cell>
        </row>
        <row r="79">
          <cell r="A79">
            <v>151</v>
          </cell>
          <cell r="B79" t="str">
            <v>Cuotas para el fondo de ahorro y fondo de trabajo</v>
          </cell>
        </row>
        <row r="80">
          <cell r="A80">
            <v>15101</v>
          </cell>
          <cell r="B80" t="str">
            <v>Cuotas para el fondo de ahorro del personal civil</v>
          </cell>
        </row>
        <row r="81">
          <cell r="A81">
            <v>15102</v>
          </cell>
          <cell r="B81" t="str">
            <v xml:space="preserve">Cuotas para el fondo de ahorro de generales, almirantes, jefes y oficiales </v>
          </cell>
        </row>
        <row r="82">
          <cell r="A82">
            <v>15103</v>
          </cell>
          <cell r="B82" t="str">
            <v>Cuotas para el fondo de trabajo del personal del ejército, fuerza aéres y Armada Mexicanos</v>
          </cell>
        </row>
        <row r="83">
          <cell r="A83">
            <v>152</v>
          </cell>
          <cell r="B83" t="str">
            <v>Indemnizaciones</v>
          </cell>
        </row>
        <row r="84">
          <cell r="A84">
            <v>15201</v>
          </cell>
          <cell r="B84" t="str">
            <v>Indemnizaciones por accidentes en el trabajo</v>
          </cell>
        </row>
        <row r="85">
          <cell r="A85">
            <v>15202</v>
          </cell>
          <cell r="B85" t="str">
            <v>Pago de liquidaciones</v>
          </cell>
        </row>
        <row r="86">
          <cell r="A86">
            <v>153</v>
          </cell>
          <cell r="B86" t="str">
            <v>Prestaciones y haberes de retiro</v>
          </cell>
        </row>
        <row r="87">
          <cell r="A87">
            <v>15301</v>
          </cell>
          <cell r="B87" t="str">
            <v>Prestaciones de retiro</v>
          </cell>
        </row>
        <row r="88">
          <cell r="A88">
            <v>154</v>
          </cell>
          <cell r="B88" t="str">
            <v>Prestaciones contractuales</v>
          </cell>
        </row>
        <row r="89">
          <cell r="A89">
            <v>15401</v>
          </cell>
          <cell r="B89" t="str">
            <v>Prestaciones establecidas por condiciones generales de trabajo o contratos colectivos de trabajo</v>
          </cell>
        </row>
        <row r="90">
          <cell r="A90">
            <v>15402</v>
          </cell>
          <cell r="B90" t="str">
            <v>Compensación garantizada</v>
          </cell>
        </row>
        <row r="91">
          <cell r="A91">
            <v>15403</v>
          </cell>
          <cell r="B91" t="str">
            <v>Asignaciones adicionales al sueldo</v>
          </cell>
        </row>
        <row r="92">
          <cell r="A92">
            <v>155</v>
          </cell>
          <cell r="B92" t="str">
            <v>Apoyos a la capacitación de los servidores públicos</v>
          </cell>
        </row>
        <row r="93">
          <cell r="A93">
            <v>15501</v>
          </cell>
          <cell r="B93" t="str">
            <v>Apoyos a la capacitación de los servidores públicos</v>
          </cell>
        </row>
        <row r="94">
          <cell r="A94">
            <v>159</v>
          </cell>
          <cell r="B94" t="str">
            <v>Otras prestaciones sociales y económicas</v>
          </cell>
        </row>
        <row r="95">
          <cell r="A95">
            <v>15901</v>
          </cell>
          <cell r="B95" t="str">
            <v>Otras prestaciones</v>
          </cell>
        </row>
        <row r="96">
          <cell r="A96">
            <v>15902</v>
          </cell>
          <cell r="B96" t="str">
            <v>Pago extraordinario por riesgo</v>
          </cell>
        </row>
        <row r="97">
          <cell r="A97">
            <v>1600</v>
          </cell>
          <cell r="B97" t="str">
            <v>PREVISIONES</v>
          </cell>
        </row>
        <row r="98">
          <cell r="A98">
            <v>161</v>
          </cell>
          <cell r="B98" t="str">
            <v>Previsiones de carácter laboral, económica y de seguridad social</v>
          </cell>
        </row>
        <row r="99">
          <cell r="A99">
            <v>16101</v>
          </cell>
          <cell r="B99" t="str">
            <v>Incrementos a las percepciones</v>
          </cell>
        </row>
        <row r="100">
          <cell r="A100">
            <v>16102</v>
          </cell>
          <cell r="B100" t="str">
            <v>Creación de plazas</v>
          </cell>
        </row>
        <row r="101">
          <cell r="A101">
            <v>16103</v>
          </cell>
          <cell r="B101" t="str">
            <v>Otras medidas de carácter laboral y económico</v>
          </cell>
        </row>
        <row r="102">
          <cell r="A102">
            <v>16104</v>
          </cell>
          <cell r="B102" t="str">
            <v>Previsiones para aportaciones al ISSSTE</v>
          </cell>
        </row>
        <row r="103">
          <cell r="A103">
            <v>16105</v>
          </cell>
          <cell r="B103" t="str">
            <v>Previsiones para aportaciones al FOVISSSTE</v>
          </cell>
        </row>
        <row r="104">
          <cell r="A104">
            <v>16106</v>
          </cell>
          <cell r="B104" t="str">
            <v>Previsiones para aportaciones al Sistema de Ahorro para el Retiro</v>
          </cell>
        </row>
        <row r="105">
          <cell r="A105">
            <v>16107</v>
          </cell>
          <cell r="B105" t="str">
            <v>Previsiones para aportaciones al seguro de cesantía en edad avanzada y vejez</v>
          </cell>
        </row>
        <row r="106">
          <cell r="A106">
            <v>16108</v>
          </cell>
          <cell r="B106" t="str">
            <v>Previsiones para los depósitos al ahorro solidario</v>
          </cell>
        </row>
        <row r="107">
          <cell r="A107">
            <v>1700</v>
          </cell>
          <cell r="B107" t="str">
            <v>PAGO DE ESTIMULOS A SERVIDORES PUBLICOS</v>
          </cell>
        </row>
        <row r="108">
          <cell r="A108">
            <v>171</v>
          </cell>
          <cell r="B108" t="str">
            <v>Estímulos</v>
          </cell>
        </row>
        <row r="109">
          <cell r="A109">
            <v>17101</v>
          </cell>
          <cell r="B109" t="str">
            <v>Estímulos por productividad y eficiencia</v>
          </cell>
        </row>
        <row r="110">
          <cell r="A110">
            <v>17102</v>
          </cell>
          <cell r="B110" t="str">
            <v>Estímulos al personal operativo</v>
          </cell>
        </row>
        <row r="111">
          <cell r="A111">
            <v>172</v>
          </cell>
          <cell r="B111" t="str">
            <v>Recompensas</v>
          </cell>
        </row>
        <row r="112">
          <cell r="A112">
            <v>2000</v>
          </cell>
          <cell r="B112" t="str">
            <v>MATERIALES Y SUMINISTROS</v>
          </cell>
        </row>
        <row r="113">
          <cell r="A113">
            <v>2100</v>
          </cell>
          <cell r="B113" t="str">
            <v>MATERIALES DE ADMINISTRACION, EMISION DE DOCUMENTOS Y ARTICULOS OFICIALES</v>
          </cell>
        </row>
        <row r="114">
          <cell r="A114">
            <v>211</v>
          </cell>
          <cell r="B114" t="str">
            <v>Materiales, útiles y equipos menores de oficina</v>
          </cell>
        </row>
        <row r="115">
          <cell r="A115">
            <v>21101</v>
          </cell>
          <cell r="B115" t="str">
            <v>Materiales y útiles de oficina</v>
          </cell>
        </row>
        <row r="116">
          <cell r="A116">
            <v>212</v>
          </cell>
          <cell r="B116" t="str">
            <v>Materiales y útiles de impresión y reproducción</v>
          </cell>
        </row>
        <row r="117">
          <cell r="A117">
            <v>21201</v>
          </cell>
          <cell r="B117" t="str">
            <v>Materiales y útiles de impresión y reproducción</v>
          </cell>
        </row>
        <row r="118">
          <cell r="A118">
            <v>213</v>
          </cell>
          <cell r="B118" t="str">
            <v>Material estadístico y geográfico</v>
          </cell>
        </row>
        <row r="119">
          <cell r="A119">
            <v>21301</v>
          </cell>
          <cell r="B119" t="str">
            <v>Material estadístico y geográfico</v>
          </cell>
        </row>
        <row r="120">
          <cell r="A120">
            <v>214</v>
          </cell>
          <cell r="B120" t="str">
            <v>Materiales, útiles y equipos menores de tecnologías de la información y comunicaciones</v>
          </cell>
        </row>
        <row r="121">
          <cell r="A121">
            <v>21401</v>
          </cell>
          <cell r="B121" t="str">
            <v>Materiales y útiles para el procesamiento en equipos y bienes informáticos</v>
          </cell>
        </row>
        <row r="122">
          <cell r="A122">
            <v>215</v>
          </cell>
          <cell r="B122" t="str">
            <v>Material impreso e información digital</v>
          </cell>
        </row>
        <row r="123">
          <cell r="A123">
            <v>21501</v>
          </cell>
          <cell r="B123" t="str">
            <v>Material de apoyo informativo</v>
          </cell>
        </row>
        <row r="124">
          <cell r="A124">
            <v>21502</v>
          </cell>
          <cell r="B124" t="str">
            <v>Material para información en actividades de investigación científica y tecnológica</v>
          </cell>
        </row>
        <row r="125">
          <cell r="A125">
            <v>216</v>
          </cell>
          <cell r="B125" t="str">
            <v>Material de limpieza</v>
          </cell>
        </row>
        <row r="126">
          <cell r="A126">
            <v>21601</v>
          </cell>
          <cell r="B126" t="str">
            <v>Material de limpieza</v>
          </cell>
        </row>
        <row r="127">
          <cell r="A127">
            <v>217</v>
          </cell>
          <cell r="B127" t="str">
            <v>Materiales y útiles de enseñanza</v>
          </cell>
        </row>
        <row r="128">
          <cell r="A128">
            <v>21701</v>
          </cell>
          <cell r="B128" t="str">
            <v>Materiales y suministros para planteles educativos</v>
          </cell>
        </row>
        <row r="129">
          <cell r="A129">
            <v>218</v>
          </cell>
          <cell r="B129" t="str">
            <v>Materiales para el registro e identificación de bienes y personas</v>
          </cell>
        </row>
        <row r="130">
          <cell r="A130">
            <v>2200</v>
          </cell>
          <cell r="B130" t="str">
            <v>ALIMENTOS Y UTENSILIOS</v>
          </cell>
        </row>
        <row r="131">
          <cell r="A131">
            <v>221</v>
          </cell>
          <cell r="B131" t="str">
            <v>Productos alimenticios para personas</v>
          </cell>
        </row>
        <row r="132">
          <cell r="A132">
            <v>22101</v>
          </cell>
          <cell r="B132" t="str">
            <v>Productos alimenticios para el Ejército, Fuerza Aérea y Armada Mexicanos, y para los efectivos que participen en programas de seguridad pública</v>
          </cell>
        </row>
        <row r="133">
          <cell r="A133">
            <v>22102</v>
          </cell>
          <cell r="B133" t="str">
            <v>Productos alimenticios para personas derivado de la prestación de servicios públicos en unidades de salud, educativas, de readaptación social y otras</v>
          </cell>
        </row>
        <row r="134">
          <cell r="A134">
            <v>22103</v>
          </cell>
          <cell r="B134" t="str">
            <v>Productos alimenticios para el personal que realiza labores en campo o de supervisión</v>
          </cell>
        </row>
        <row r="135">
          <cell r="A135">
            <v>22104</v>
          </cell>
          <cell r="B135" t="str">
            <v>Productos alimenticios para el personal en las instalaciones de las dependencias y entidades</v>
          </cell>
        </row>
        <row r="136">
          <cell r="A136">
            <v>22105</v>
          </cell>
          <cell r="B136" t="str">
            <v>Productos alimenticios para la población en caso de desastres naturales</v>
          </cell>
        </row>
        <row r="137">
          <cell r="A137">
            <v>22106</v>
          </cell>
          <cell r="B137" t="str">
            <v>Productos alimenticios para el personal derivado de actividades extraordinarias</v>
          </cell>
        </row>
        <row r="138">
          <cell r="A138">
            <v>222</v>
          </cell>
          <cell r="B138" t="str">
            <v>Productos alimenticios para animales</v>
          </cell>
        </row>
        <row r="139">
          <cell r="A139">
            <v>22201</v>
          </cell>
          <cell r="B139" t="str">
            <v>Productos alimenticios para animales</v>
          </cell>
        </row>
        <row r="140">
          <cell r="A140">
            <v>223</v>
          </cell>
          <cell r="B140" t="str">
            <v>Utensilios para el servicio de alimentación</v>
          </cell>
        </row>
        <row r="141">
          <cell r="A141">
            <v>22301</v>
          </cell>
          <cell r="B141" t="str">
            <v>Utensilios para el servicio de alimentación</v>
          </cell>
        </row>
        <row r="142">
          <cell r="A142">
            <v>2300</v>
          </cell>
          <cell r="B142" t="str">
            <v>MATERIAS PRIMAS Y MATERIALES DE PRODUCCION Y COMERCIALIZACION</v>
          </cell>
        </row>
        <row r="143">
          <cell r="A143">
            <v>231</v>
          </cell>
          <cell r="B143" t="str">
            <v>Productos alimenticios, agropecuarios y forestales adquiridos como materia prima</v>
          </cell>
        </row>
        <row r="144">
          <cell r="A144">
            <v>23101</v>
          </cell>
          <cell r="B144" t="str">
            <v>Productos alimenticios, agropecuarios y forestales adquiridos como materia prima</v>
          </cell>
        </row>
        <row r="145">
          <cell r="A145">
            <v>232</v>
          </cell>
          <cell r="B145" t="str">
            <v>Insumos textiles adquiridos como materia prima</v>
          </cell>
        </row>
        <row r="146">
          <cell r="A146">
            <v>23201</v>
          </cell>
          <cell r="B146" t="str">
            <v>Insumos textiles adquiridos como materia prima</v>
          </cell>
        </row>
        <row r="147">
          <cell r="A147">
            <v>233</v>
          </cell>
          <cell r="B147" t="str">
            <v>Productos de papel, cartón e impresos adquiridos como materia prima</v>
          </cell>
        </row>
        <row r="148">
          <cell r="A148">
            <v>23301</v>
          </cell>
          <cell r="B148" t="str">
            <v>Productos de papel, cartón e impresos adquiridos como materia prima</v>
          </cell>
        </row>
        <row r="149">
          <cell r="A149">
            <v>234</v>
          </cell>
          <cell r="B149" t="str">
            <v>Combustibles, lubricantes, aditivos, carbón y sus derivados adquiridos como materia prima</v>
          </cell>
        </row>
        <row r="150">
          <cell r="A150">
            <v>23401</v>
          </cell>
          <cell r="B150" t="str">
            <v>Combustibles, lubricantes, aditivos, carbón y sus derivados adquiridos como materia prima</v>
          </cell>
        </row>
        <row r="151">
          <cell r="A151">
            <v>235</v>
          </cell>
          <cell r="B151" t="str">
            <v>Productos químicos, farmacéuticos y de laboratorio adquiridos como materia prima</v>
          </cell>
        </row>
        <row r="152">
          <cell r="A152">
            <v>23501</v>
          </cell>
          <cell r="B152" t="str">
            <v>Productos químicos, farmacéuticos y de laboratorio adquiridos como materia prima</v>
          </cell>
        </row>
        <row r="153">
          <cell r="A153">
            <v>236</v>
          </cell>
          <cell r="B153" t="str">
            <v>Productos metálicos y a base de minerales no metálicos adquiridos como materia prima</v>
          </cell>
        </row>
        <row r="154">
          <cell r="A154">
            <v>23601</v>
          </cell>
          <cell r="B154" t="str">
            <v>Productos metálicos y a base de minerales no metálicos adquiridos como materia prima</v>
          </cell>
        </row>
        <row r="155">
          <cell r="A155">
            <v>237</v>
          </cell>
          <cell r="B155" t="str">
            <v>Productos de cuero, piel, plástico y hule adquiridos como materia prima</v>
          </cell>
        </row>
        <row r="156">
          <cell r="A156">
            <v>23701</v>
          </cell>
          <cell r="B156" t="str">
            <v>Productos de cuero, piel, plástico y hule adquiridos como materia prima</v>
          </cell>
        </row>
        <row r="157">
          <cell r="A157">
            <v>238</v>
          </cell>
          <cell r="B157" t="str">
            <v>Mercancías adquiridas para su comercialización</v>
          </cell>
        </row>
        <row r="158">
          <cell r="A158">
            <v>23801</v>
          </cell>
          <cell r="B158" t="str">
            <v>Mercancías para su comercialización en tiendas del sector público</v>
          </cell>
        </row>
        <row r="159">
          <cell r="A159">
            <v>239</v>
          </cell>
          <cell r="B159" t="str">
            <v>Otros productos adquiridos como materia prima</v>
          </cell>
        </row>
        <row r="160">
          <cell r="A160">
            <v>23901</v>
          </cell>
          <cell r="B160" t="str">
            <v>Otros productos adquiridos como materia prima</v>
          </cell>
        </row>
        <row r="161">
          <cell r="A161">
            <v>23902</v>
          </cell>
          <cell r="B161" t="str">
            <v>Petróleo, gas y sus derivados adquiridos como materia prima</v>
          </cell>
        </row>
        <row r="162">
          <cell r="A162">
            <v>2400</v>
          </cell>
          <cell r="B162" t="str">
            <v>MATERIALES Y ARTICULOS DE CONSTRUCCION Y DE REPARACION</v>
          </cell>
        </row>
        <row r="163">
          <cell r="A163">
            <v>241</v>
          </cell>
          <cell r="B163" t="str">
            <v>Productos minerales no metálicos</v>
          </cell>
        </row>
        <row r="164">
          <cell r="A164">
            <v>24101</v>
          </cell>
          <cell r="B164" t="str">
            <v>Productos minerales no metálicos</v>
          </cell>
        </row>
        <row r="165">
          <cell r="A165">
            <v>242</v>
          </cell>
          <cell r="B165" t="str">
            <v>Cemento y productos de concreto</v>
          </cell>
        </row>
        <row r="166">
          <cell r="A166">
            <v>24201</v>
          </cell>
          <cell r="B166" t="str">
            <v>Cemento y productos de concreto</v>
          </cell>
        </row>
        <row r="167">
          <cell r="A167">
            <v>243</v>
          </cell>
          <cell r="B167" t="str">
            <v>Cal, yeso y productos de yeso</v>
          </cell>
        </row>
        <row r="168">
          <cell r="A168">
            <v>24301</v>
          </cell>
          <cell r="B168" t="str">
            <v>Cal, yeso y productos de yeso</v>
          </cell>
        </row>
        <row r="169">
          <cell r="A169">
            <v>244</v>
          </cell>
          <cell r="B169" t="str">
            <v>Madera y productos de madera</v>
          </cell>
        </row>
        <row r="170">
          <cell r="A170">
            <v>24401</v>
          </cell>
          <cell r="B170" t="str">
            <v>Madera y productos de madera</v>
          </cell>
        </row>
        <row r="171">
          <cell r="A171">
            <v>245</v>
          </cell>
          <cell r="B171" t="str">
            <v>Vidrio y productos de vidrio</v>
          </cell>
        </row>
        <row r="172">
          <cell r="A172">
            <v>24501</v>
          </cell>
          <cell r="B172" t="str">
            <v>Vidrio y productos de vidrio</v>
          </cell>
        </row>
        <row r="173">
          <cell r="A173">
            <v>246</v>
          </cell>
          <cell r="B173" t="str">
            <v>Material eléctrico y electrónico</v>
          </cell>
        </row>
        <row r="174">
          <cell r="A174">
            <v>24601</v>
          </cell>
          <cell r="B174" t="str">
            <v>Material eléctrico y electrónico</v>
          </cell>
        </row>
        <row r="175">
          <cell r="A175">
            <v>247</v>
          </cell>
          <cell r="B175" t="str">
            <v>Artículos metálicos para la construcción</v>
          </cell>
        </row>
        <row r="176">
          <cell r="A176">
            <v>24701</v>
          </cell>
          <cell r="B176" t="str">
            <v>Artículos metálicos para la construcción</v>
          </cell>
        </row>
        <row r="177">
          <cell r="A177">
            <v>248</v>
          </cell>
          <cell r="B177" t="str">
            <v>Materiales complementarios</v>
          </cell>
        </row>
        <row r="178">
          <cell r="A178">
            <v>24801</v>
          </cell>
          <cell r="B178" t="str">
            <v>Materiales complementarios</v>
          </cell>
        </row>
        <row r="179">
          <cell r="A179">
            <v>249</v>
          </cell>
          <cell r="B179" t="str">
            <v>Otros materiales y artículos de construcción y reparación</v>
          </cell>
        </row>
        <row r="180">
          <cell r="A180">
            <v>24901</v>
          </cell>
          <cell r="B180" t="str">
            <v>Otros materiales y artículos de construcción y reparación</v>
          </cell>
        </row>
        <row r="181">
          <cell r="A181">
            <v>2500</v>
          </cell>
          <cell r="B181" t="str">
            <v>PRODUCTOS QUIMICOS, FARMACEUTICOS Y DE LABORATORIO</v>
          </cell>
        </row>
        <row r="182">
          <cell r="A182">
            <v>251</v>
          </cell>
          <cell r="B182" t="str">
            <v>Productos químicos básicos</v>
          </cell>
        </row>
        <row r="183">
          <cell r="A183">
            <v>25101</v>
          </cell>
          <cell r="B183" t="str">
            <v>Productos químicos básicos</v>
          </cell>
        </row>
        <row r="184">
          <cell r="A184">
            <v>252</v>
          </cell>
          <cell r="B184" t="str">
            <v>Fertilizantes, pesticidas y otros agroquímicos</v>
          </cell>
        </row>
        <row r="185">
          <cell r="A185">
            <v>25201</v>
          </cell>
          <cell r="B185" t="str">
            <v>Plaguicidas, abonos y fertilizantes</v>
          </cell>
        </row>
        <row r="186">
          <cell r="A186">
            <v>253</v>
          </cell>
          <cell r="B186" t="str">
            <v>Medicinas y productos farmacéuticos</v>
          </cell>
        </row>
        <row r="187">
          <cell r="A187">
            <v>25301</v>
          </cell>
          <cell r="B187" t="str">
            <v>Medicinas y productos farmacéuticos</v>
          </cell>
        </row>
        <row r="188">
          <cell r="A188">
            <v>254</v>
          </cell>
          <cell r="B188" t="str">
            <v>Materiales, accesorios y suministros médicos</v>
          </cell>
        </row>
        <row r="189">
          <cell r="A189">
            <v>25401</v>
          </cell>
          <cell r="B189" t="str">
            <v>Materiales, accesorios y suministros médicos</v>
          </cell>
        </row>
        <row r="190">
          <cell r="A190">
            <v>255</v>
          </cell>
          <cell r="B190" t="str">
            <v>Materiales, accesorios y suministros de laboratorio</v>
          </cell>
        </row>
        <row r="191">
          <cell r="A191">
            <v>25501</v>
          </cell>
          <cell r="B191" t="str">
            <v>Materiales, accesorios y suministros de laboratorio</v>
          </cell>
        </row>
        <row r="192">
          <cell r="A192">
            <v>256</v>
          </cell>
          <cell r="B192" t="str">
            <v>Fibras sintéticas, hules, plásticos y derivados</v>
          </cell>
        </row>
        <row r="193">
          <cell r="A193">
            <v>259</v>
          </cell>
          <cell r="B193" t="str">
            <v>Otros productos químicos</v>
          </cell>
        </row>
        <row r="194">
          <cell r="A194">
            <v>25901</v>
          </cell>
          <cell r="B194" t="str">
            <v>Otros productos químicos</v>
          </cell>
        </row>
        <row r="195">
          <cell r="A195">
            <v>2600</v>
          </cell>
          <cell r="B195" t="str">
            <v>COMBUSTIBLES, LUBRICANTES Y ADITIVOS</v>
          </cell>
        </row>
        <row r="196">
          <cell r="A196">
            <v>261</v>
          </cell>
          <cell r="B196" t="str">
            <v>Combustibles, lubricantes y aditivos</v>
          </cell>
        </row>
        <row r="197">
          <cell r="A197">
            <v>26101</v>
          </cell>
          <cell r="B197" t="str">
            <v>Combustibles, lubricantes y aditivos para vehículos terrestres, aéreos, marítimos, lacustres y fluviales destinados a la ejecución de programas de seguridad pública y nacional</v>
          </cell>
        </row>
        <row r="198">
          <cell r="A198">
            <v>26102</v>
          </cell>
          <cell r="B198" t="str">
            <v>Combustibles, lubricantes y aditivos para vehículos terrestres, aéreos, marítimos, lacustres y fluviales destinados a servicios públicos y la operación de programas públicos</v>
          </cell>
        </row>
        <row r="199">
          <cell r="A199">
            <v>26103</v>
          </cell>
          <cell r="B199" t="str">
            <v>Combustibles, lubricantes y aditivos para vehículos terrestres, aéreos, marítimos, lacustres y fluviales destinados a servicios administrativos</v>
          </cell>
        </row>
        <row r="200">
          <cell r="A200">
            <v>26104</v>
          </cell>
          <cell r="B200" t="str">
            <v>Combustibles, lubricantes y aditivos para vehículos terrestres, aéreos, marítimos, lacustres y fluviales asignados a servidores públicos</v>
          </cell>
        </row>
        <row r="201">
          <cell r="A201">
            <v>26105</v>
          </cell>
          <cell r="B201" t="str">
            <v>Combustibles, lubricantes y aditivos para maquinaria, equipo de producción y servicios administrativos</v>
          </cell>
        </row>
        <row r="202">
          <cell r="A202">
            <v>26106</v>
          </cell>
          <cell r="B202" t="str">
            <v>PIDIREGAS cargos variables</v>
          </cell>
        </row>
        <row r="203">
          <cell r="A203">
            <v>26107</v>
          </cell>
          <cell r="B203" t="str">
            <v>Combustibles nacionales para plantas productivas</v>
          </cell>
        </row>
        <row r="204">
          <cell r="A204">
            <v>26108</v>
          </cell>
          <cell r="B204" t="str">
            <v>Combustibles de importación para plantas productivas</v>
          </cell>
        </row>
        <row r="205">
          <cell r="A205">
            <v>262</v>
          </cell>
          <cell r="B205" t="str">
            <v>Carbón y sus derivados</v>
          </cell>
        </row>
        <row r="206">
          <cell r="A206">
            <v>2700</v>
          </cell>
          <cell r="B206" t="str">
            <v>VESTUARIO, BLANCOS, PRENDAS DE PROTECCION Y ARTICULOS DEPORTIVOS</v>
          </cell>
        </row>
        <row r="207">
          <cell r="A207">
            <v>271</v>
          </cell>
          <cell r="B207" t="str">
            <v>Vestuario y uniformes</v>
          </cell>
        </row>
        <row r="208">
          <cell r="A208">
            <v>27101</v>
          </cell>
          <cell r="B208" t="str">
            <v>Vestuario y uniformes</v>
          </cell>
        </row>
        <row r="209">
          <cell r="A209">
            <v>272</v>
          </cell>
          <cell r="B209" t="str">
            <v>Prendas de seguridad y protección personal</v>
          </cell>
        </row>
        <row r="210">
          <cell r="A210">
            <v>27201</v>
          </cell>
          <cell r="B210" t="str">
            <v>Prendas de protección personal</v>
          </cell>
        </row>
        <row r="211">
          <cell r="A211">
            <v>273</v>
          </cell>
          <cell r="B211" t="str">
            <v>Artículos deportivos</v>
          </cell>
        </row>
        <row r="212">
          <cell r="A212">
            <v>27301</v>
          </cell>
          <cell r="B212" t="str">
            <v>Artículos deportivos</v>
          </cell>
        </row>
        <row r="213">
          <cell r="A213">
            <v>274</v>
          </cell>
          <cell r="B213" t="str">
            <v>Productos textiles</v>
          </cell>
        </row>
        <row r="214">
          <cell r="A214">
            <v>27401</v>
          </cell>
          <cell r="B214" t="str">
            <v>Productos textiles</v>
          </cell>
        </row>
        <row r="215">
          <cell r="A215">
            <v>275</v>
          </cell>
          <cell r="B215" t="str">
            <v>Blancos y otros productos textiles, excepto prendas de vestir</v>
          </cell>
        </row>
        <row r="216">
          <cell r="A216">
            <v>27501</v>
          </cell>
          <cell r="B216" t="str">
            <v>Blancos y otros productos textiles, excepto prendas de vestir</v>
          </cell>
        </row>
        <row r="217">
          <cell r="A217">
            <v>2800</v>
          </cell>
          <cell r="B217" t="str">
            <v>MATERIALES Y SUMINISTROS PARA SEGURIDAD</v>
          </cell>
        </row>
        <row r="218">
          <cell r="A218">
            <v>281</v>
          </cell>
          <cell r="B218" t="str">
            <v>Sustancias y materiales explosivos</v>
          </cell>
        </row>
        <row r="219">
          <cell r="A219">
            <v>28101</v>
          </cell>
          <cell r="B219" t="str">
            <v>Sustancias y materiales explosivos</v>
          </cell>
        </row>
        <row r="220">
          <cell r="A220">
            <v>282</v>
          </cell>
          <cell r="B220" t="str">
            <v>Materiales de seguridad pública</v>
          </cell>
        </row>
        <row r="221">
          <cell r="A221">
            <v>28201</v>
          </cell>
          <cell r="B221" t="str">
            <v>Materiales de seguridad pública</v>
          </cell>
        </row>
        <row r="222">
          <cell r="A222">
            <v>283</v>
          </cell>
          <cell r="B222" t="str">
            <v>Prendas de protección para seguridad pública y nacional</v>
          </cell>
        </row>
        <row r="223">
          <cell r="A223">
            <v>28301</v>
          </cell>
          <cell r="B223" t="str">
            <v>Prendas de protección para seguridad pública y nacional</v>
          </cell>
        </row>
        <row r="224">
          <cell r="A224">
            <v>2900</v>
          </cell>
          <cell r="B224" t="str">
            <v>HERRAMIENTAS, REFACCIONES Y ACCESORIOS MENORES</v>
          </cell>
        </row>
        <row r="225">
          <cell r="A225">
            <v>291</v>
          </cell>
          <cell r="B225" t="str">
            <v>Herramientas menores</v>
          </cell>
        </row>
        <row r="226">
          <cell r="A226">
            <v>29101</v>
          </cell>
          <cell r="B226" t="str">
            <v>Herramientas menores</v>
          </cell>
        </row>
        <row r="227">
          <cell r="A227">
            <v>292</v>
          </cell>
          <cell r="B227" t="str">
            <v>Refacciones y accesorios menores de edificios</v>
          </cell>
        </row>
        <row r="228">
          <cell r="A228">
            <v>29201</v>
          </cell>
          <cell r="B228" t="str">
            <v>Refacciones y accesorios menores de edificios</v>
          </cell>
        </row>
        <row r="229">
          <cell r="A229">
            <v>293</v>
          </cell>
          <cell r="B229" t="str">
            <v>Refacciones y accesorios menores de mobiliario y equipo de administración, educacional y recreativo</v>
          </cell>
        </row>
        <row r="230">
          <cell r="A230">
            <v>29301</v>
          </cell>
          <cell r="B230" t="str">
            <v>Refacciones y accesorios menores de mobiliario y equipo de administración, educacional y recreativo</v>
          </cell>
        </row>
        <row r="231">
          <cell r="A231">
            <v>294</v>
          </cell>
          <cell r="B231" t="str">
            <v>Refacciones y accesorios menores de equipo de cómputo y tecnologías de la información</v>
          </cell>
        </row>
        <row r="232">
          <cell r="A232">
            <v>29401</v>
          </cell>
          <cell r="B232" t="str">
            <v>Refacciones y accesorios para equipo de cómputo</v>
          </cell>
        </row>
        <row r="233">
          <cell r="A233">
            <v>295</v>
          </cell>
          <cell r="B233" t="str">
            <v>Refacciones y accesorios menores de equipo e instrumental médico y de laboratorio</v>
          </cell>
        </row>
        <row r="234">
          <cell r="A234">
            <v>29501</v>
          </cell>
          <cell r="B234" t="str">
            <v>Refacciones y accesorios menores de equipo e instrumental médico y de laboratorio</v>
          </cell>
        </row>
        <row r="235">
          <cell r="A235">
            <v>296</v>
          </cell>
          <cell r="B235" t="str">
            <v>Refacciones y accesorios menores de equipo de transporte</v>
          </cell>
        </row>
        <row r="236">
          <cell r="A236">
            <v>29601</v>
          </cell>
          <cell r="B236" t="str">
            <v>Refacciones y accesorios menores de equipo de transporte</v>
          </cell>
        </row>
        <row r="237">
          <cell r="A237">
            <v>297</v>
          </cell>
          <cell r="B237" t="str">
            <v>Refacciones y accesorios menores de equipo de defensa y seguridad</v>
          </cell>
        </row>
        <row r="238">
          <cell r="A238">
            <v>29701</v>
          </cell>
          <cell r="B238" t="str">
            <v>Refacciones y accesorios menores de equipo de defensa y seguridad</v>
          </cell>
        </row>
        <row r="239">
          <cell r="A239">
            <v>298</v>
          </cell>
          <cell r="B239" t="str">
            <v>Refacciones y accesorios menores de maquinaria y otros equipos</v>
          </cell>
        </row>
        <row r="240">
          <cell r="A240">
            <v>29801</v>
          </cell>
          <cell r="B240" t="str">
            <v>Refacciones y accesorios menores de maquinaria y otros equipos</v>
          </cell>
        </row>
        <row r="241">
          <cell r="A241">
            <v>299</v>
          </cell>
          <cell r="B241" t="str">
            <v>Refacciones y accesorios menores otros bienes muebles</v>
          </cell>
        </row>
        <row r="242">
          <cell r="A242">
            <v>29901</v>
          </cell>
          <cell r="B242" t="str">
            <v>Refacciones y accesorios menores otros bienes muebles</v>
          </cell>
        </row>
        <row r="243">
          <cell r="A243">
            <v>3000</v>
          </cell>
          <cell r="B243" t="str">
            <v>SERVICIOS GENERALES</v>
          </cell>
        </row>
        <row r="244">
          <cell r="A244">
            <v>3100</v>
          </cell>
          <cell r="B244" t="str">
            <v>SERVICIOS BASICOS</v>
          </cell>
        </row>
        <row r="245">
          <cell r="A245">
            <v>311</v>
          </cell>
          <cell r="B245" t="str">
            <v>Energía eléctrica</v>
          </cell>
        </row>
        <row r="246">
          <cell r="A246">
            <v>31101</v>
          </cell>
          <cell r="B246" t="str">
            <v>Servicio de energía eléctrica</v>
          </cell>
        </row>
        <row r="247">
          <cell r="A247">
            <v>312</v>
          </cell>
          <cell r="B247" t="str">
            <v>Gas</v>
          </cell>
        </row>
        <row r="248">
          <cell r="A248">
            <v>31201</v>
          </cell>
          <cell r="B248" t="str">
            <v>Servicio de gas</v>
          </cell>
        </row>
        <row r="249">
          <cell r="A249">
            <v>313</v>
          </cell>
          <cell r="B249" t="str">
            <v>Agua</v>
          </cell>
        </row>
        <row r="250">
          <cell r="A250">
            <v>31301</v>
          </cell>
          <cell r="B250" t="str">
            <v>Servicio de agua</v>
          </cell>
        </row>
        <row r="251">
          <cell r="A251">
            <v>314</v>
          </cell>
          <cell r="B251" t="str">
            <v>Telefonía tradicional</v>
          </cell>
        </row>
        <row r="252">
          <cell r="A252">
            <v>31401</v>
          </cell>
          <cell r="B252" t="str">
            <v>Servicio telefónico convencional</v>
          </cell>
        </row>
        <row r="253">
          <cell r="A253">
            <v>315</v>
          </cell>
          <cell r="B253" t="str">
            <v>Telefonía celular</v>
          </cell>
        </row>
        <row r="254">
          <cell r="A254">
            <v>31501</v>
          </cell>
          <cell r="B254" t="str">
            <v>Servicio de telefonía celular</v>
          </cell>
        </row>
        <row r="255">
          <cell r="A255">
            <v>316</v>
          </cell>
          <cell r="B255" t="str">
            <v>Servicios de telecomunicaciones y satélites</v>
          </cell>
        </row>
        <row r="256">
          <cell r="A256">
            <v>31601</v>
          </cell>
          <cell r="B256" t="str">
            <v>Servicio de radiolocalización</v>
          </cell>
        </row>
        <row r="257">
          <cell r="A257">
            <v>31602</v>
          </cell>
          <cell r="B257" t="str">
            <v>Servicios de telecomunicaciones</v>
          </cell>
        </row>
        <row r="258">
          <cell r="A258">
            <v>317</v>
          </cell>
          <cell r="B258" t="str">
            <v>Servicios de acceso de Internet, redes y procesamiento de información</v>
          </cell>
        </row>
        <row r="259">
          <cell r="A259">
            <v>31701</v>
          </cell>
          <cell r="B259" t="str">
            <v>Servicios de conducción de señales analógicas y digitales</v>
          </cell>
        </row>
        <row r="260">
          <cell r="A260">
            <v>318</v>
          </cell>
          <cell r="B260" t="str">
            <v>Servicios postales y telegráficos</v>
          </cell>
        </row>
        <row r="261">
          <cell r="A261">
            <v>31801</v>
          </cell>
          <cell r="B261" t="str">
            <v>Servicio postal</v>
          </cell>
        </row>
        <row r="262">
          <cell r="A262">
            <v>31802</v>
          </cell>
          <cell r="B262" t="str">
            <v>Servicio telegráfico</v>
          </cell>
        </row>
        <row r="263">
          <cell r="A263">
            <v>319</v>
          </cell>
          <cell r="B263" t="str">
            <v>Servicios integrales y otros servicios</v>
          </cell>
        </row>
        <row r="264">
          <cell r="A264">
            <v>31901</v>
          </cell>
          <cell r="B264" t="str">
            <v>Servicios integrales de telecomunicación</v>
          </cell>
        </row>
        <row r="265">
          <cell r="A265">
            <v>31902</v>
          </cell>
          <cell r="B265" t="str">
            <v>Contratación de otros servicios</v>
          </cell>
        </row>
        <row r="266">
          <cell r="A266">
            <v>31903</v>
          </cell>
          <cell r="B266" t="str">
            <v>Servicios generales para planteles educativos</v>
          </cell>
        </row>
        <row r="267">
          <cell r="A267">
            <v>3200</v>
          </cell>
          <cell r="B267" t="str">
            <v>SERVICIOS DE ARRENDAMIENTO</v>
          </cell>
        </row>
        <row r="268">
          <cell r="A268">
            <v>321</v>
          </cell>
          <cell r="B268" t="str">
            <v>Arrendamiento de terrenos</v>
          </cell>
        </row>
        <row r="269">
          <cell r="A269">
            <v>32101</v>
          </cell>
          <cell r="B269" t="str">
            <v>Arrendamiento de terrenos</v>
          </cell>
        </row>
        <row r="270">
          <cell r="A270">
            <v>322</v>
          </cell>
          <cell r="B270" t="str">
            <v>Arrendamiento de edificios</v>
          </cell>
        </row>
        <row r="271">
          <cell r="A271">
            <v>32201</v>
          </cell>
          <cell r="B271" t="str">
            <v>Arrendamiento de edificios y locales</v>
          </cell>
        </row>
        <row r="272">
          <cell r="A272">
            <v>323</v>
          </cell>
          <cell r="B272" t="str">
            <v>Arrendamiento de mobiliario y equipo de administración, educacional y recreativo</v>
          </cell>
        </row>
        <row r="273">
          <cell r="A273">
            <v>32301</v>
          </cell>
          <cell r="B273" t="str">
            <v>Arrendamiento de equipo y bienes informáticos</v>
          </cell>
        </row>
        <row r="274">
          <cell r="A274">
            <v>32302</v>
          </cell>
          <cell r="B274" t="str">
            <v>Arrendamiento de mobiliario</v>
          </cell>
        </row>
        <row r="275">
          <cell r="A275">
            <v>324</v>
          </cell>
          <cell r="B275" t="str">
            <v>Arrendamiento de equipo e instrumental médico y de laboratorio</v>
          </cell>
        </row>
        <row r="276">
          <cell r="A276">
            <v>325</v>
          </cell>
          <cell r="B276" t="str">
            <v>Arrendamiento de equipo de transporte</v>
          </cell>
        </row>
        <row r="277">
          <cell r="A277">
            <v>32501</v>
          </cell>
          <cell r="B277" t="str">
            <v>Arrendamiento de vehículos terrestres, aéreos, marítimos, lacustres y fluviales para la ejecución de programas de seguridad pública y nacional</v>
          </cell>
        </row>
        <row r="278">
          <cell r="A278">
            <v>32502</v>
          </cell>
          <cell r="B278" t="str">
            <v>Arrendamiento de vehículos terrestres, aéreos, marítimos, lacustres y fluviales para servicios públicos y la operación de programas públicos</v>
          </cell>
        </row>
        <row r="279">
          <cell r="A279">
            <v>32503</v>
          </cell>
          <cell r="B279" t="str">
            <v>Arrendamiento de vehículos terrestres, aéreos, marítimos, lacustres y fluviales para servicios administrativos</v>
          </cell>
        </row>
        <row r="280">
          <cell r="A280">
            <v>32504</v>
          </cell>
          <cell r="B280" t="str">
            <v>Arrendamiento de vehículos terrestres, aéreos, marítimos, lacustres y fluviales para desastres naturales</v>
          </cell>
        </row>
        <row r="281">
          <cell r="A281">
            <v>32505</v>
          </cell>
          <cell r="B281" t="str">
            <v>Arrendamiento de vehículos terrestres, aéreos, marítimos, lacustres y fluviales para servidores públicos</v>
          </cell>
        </row>
        <row r="282">
          <cell r="A282">
            <v>326</v>
          </cell>
          <cell r="B282" t="str">
            <v>Arrendamiento de maquinaria, otros equipos y herramientas</v>
          </cell>
        </row>
        <row r="283">
          <cell r="A283">
            <v>32601</v>
          </cell>
          <cell r="B283" t="str">
            <v>Arrendamiento de maquinaria y equipo</v>
          </cell>
        </row>
        <row r="284">
          <cell r="A284">
            <v>327</v>
          </cell>
          <cell r="B284" t="str">
            <v>Arrendamiento de activos intangibles</v>
          </cell>
        </row>
        <row r="285">
          <cell r="A285">
            <v>32701</v>
          </cell>
          <cell r="B285" t="str">
            <v>Patentes, regalías y otros</v>
          </cell>
        </row>
        <row r="286">
          <cell r="A286">
            <v>328</v>
          </cell>
          <cell r="B286" t="str">
            <v>Arrendamiento financiero</v>
          </cell>
        </row>
        <row r="287">
          <cell r="A287">
            <v>329</v>
          </cell>
          <cell r="B287" t="str">
            <v>Otros arrendamientos</v>
          </cell>
        </row>
        <row r="288">
          <cell r="A288">
            <v>32901</v>
          </cell>
          <cell r="B288" t="str">
            <v>Arrendamiento de sustancias y productos químicos</v>
          </cell>
        </row>
        <row r="289">
          <cell r="A289">
            <v>32902</v>
          </cell>
          <cell r="B289" t="str">
            <v>PIDIREGAS cargos fijos</v>
          </cell>
        </row>
        <row r="290">
          <cell r="A290">
            <v>32903</v>
          </cell>
          <cell r="B290" t="str">
            <v>Otros Arrendamientos</v>
          </cell>
        </row>
        <row r="291">
          <cell r="A291">
            <v>3300</v>
          </cell>
          <cell r="B291" t="str">
            <v>SERVICIOS PROFESIONALES, CIENTIFICOS, TECNICOS Y OTROS SERVICIOS</v>
          </cell>
        </row>
        <row r="292">
          <cell r="A292">
            <v>331</v>
          </cell>
          <cell r="B292" t="str">
            <v>Servicios legales, de contabilidad, auditoría y relacionados</v>
          </cell>
        </row>
        <row r="293">
          <cell r="A293">
            <v>33101</v>
          </cell>
          <cell r="B293" t="str">
            <v>Asesorías asociadas a convenios, tratados o acuerdos</v>
          </cell>
        </row>
        <row r="294">
          <cell r="A294">
            <v>33102</v>
          </cell>
          <cell r="B294" t="str">
            <v>Asesorías por controversias en el marco de los tratados internacionales</v>
          </cell>
        </row>
        <row r="295">
          <cell r="A295">
            <v>33103</v>
          </cell>
          <cell r="B295" t="str">
            <v>Consultorías para programas o proyectos financiados por organismos internacionales</v>
          </cell>
        </row>
        <row r="296">
          <cell r="A296">
            <v>33104</v>
          </cell>
          <cell r="B296" t="str">
            <v>Otras asesorías para la operación de programas</v>
          </cell>
        </row>
        <row r="297">
          <cell r="A297">
            <v>33105</v>
          </cell>
          <cell r="B297" t="str">
            <v>Servicios relacionados con procedimientos jurisdiccionales</v>
          </cell>
        </row>
        <row r="298">
          <cell r="A298">
            <v>332</v>
          </cell>
          <cell r="B298" t="str">
            <v>Servicios de diseño, arquitectura, ingeniería y actividades relacionadas</v>
          </cell>
        </row>
        <row r="299">
          <cell r="A299">
            <v>333</v>
          </cell>
          <cell r="B299" t="str">
            <v>Servicios de consultoría administrativa, procesos, técnica y en tecnologías de la información</v>
          </cell>
        </row>
        <row r="300">
          <cell r="A300">
            <v>33301</v>
          </cell>
          <cell r="B300" t="str">
            <v>Servicios de informática</v>
          </cell>
        </row>
        <row r="301">
          <cell r="A301">
            <v>33302</v>
          </cell>
          <cell r="B301" t="str">
            <v>Servicios estadísticos y geográficos</v>
          </cell>
        </row>
        <row r="302">
          <cell r="A302">
            <v>33303</v>
          </cell>
          <cell r="B302" t="str">
            <v>Servicios relacionados con certificación de procesos</v>
          </cell>
        </row>
        <row r="303">
          <cell r="A303">
            <v>334</v>
          </cell>
          <cell r="B303" t="str">
            <v>Servicios de capacitación</v>
          </cell>
        </row>
        <row r="304">
          <cell r="A304">
            <v>33401</v>
          </cell>
          <cell r="B304" t="str">
            <v>Servicios para capacitación a servidores públicos</v>
          </cell>
        </row>
        <row r="305">
          <cell r="A305">
            <v>335</v>
          </cell>
          <cell r="B305" t="str">
            <v>Servicios de investigación científica y desarrollo</v>
          </cell>
        </row>
        <row r="306">
          <cell r="A306">
            <v>33501</v>
          </cell>
          <cell r="B306" t="str">
            <v>Estudios e investigaciones</v>
          </cell>
        </row>
        <row r="307">
          <cell r="A307">
            <v>336</v>
          </cell>
          <cell r="B307" t="str">
            <v>Servicios de apoyo administrativo, traducción, fotocopiado e impresión</v>
          </cell>
        </row>
        <row r="308">
          <cell r="A308">
            <v>33601</v>
          </cell>
          <cell r="B308" t="str">
            <v>Servicios relacionados con traducciones</v>
          </cell>
        </row>
        <row r="309">
          <cell r="A309">
            <v>33602</v>
          </cell>
          <cell r="B309" t="str">
            <v>Otros servicios comerciales</v>
          </cell>
        </row>
        <row r="310">
          <cell r="A310">
            <v>33603</v>
          </cell>
          <cell r="B310" t="str">
            <v>Impresiones de documentos oficiales para la prestación de servicios públicos, identificación, formatos administrativos y fiscales, formas valoradas, certificados y títulos</v>
          </cell>
        </row>
        <row r="311">
          <cell r="A311">
            <v>33604</v>
          </cell>
          <cell r="B311" t="str">
            <v>Impresión y elaboración de material informativo derivado de la operación y administración de las dependencias y entidades</v>
          </cell>
        </row>
        <row r="312">
          <cell r="A312">
            <v>33605</v>
          </cell>
          <cell r="B312" t="str">
            <v>Información en medios masivos derivada de la operación y administración de las dependencias y entidades</v>
          </cell>
        </row>
        <row r="313">
          <cell r="A313">
            <v>337</v>
          </cell>
          <cell r="B313" t="str">
            <v>Servicios de protección y seguridad</v>
          </cell>
        </row>
        <row r="314">
          <cell r="A314">
            <v>33701</v>
          </cell>
          <cell r="B314" t="str">
            <v>Gastos de seguridad pública y nacional</v>
          </cell>
        </row>
        <row r="315">
          <cell r="A315">
            <v>33702</v>
          </cell>
          <cell r="B315" t="str">
            <v>Gastos en actividades de seguridad y logística del Estado Mayor Presidencial</v>
          </cell>
        </row>
        <row r="316">
          <cell r="A316">
            <v>338</v>
          </cell>
          <cell r="B316" t="str">
            <v>Servicios de vigilancia</v>
          </cell>
        </row>
        <row r="317">
          <cell r="A317">
            <v>33801</v>
          </cell>
          <cell r="B317" t="str">
            <v>Servicios de vigilancia</v>
          </cell>
        </row>
        <row r="318">
          <cell r="A318">
            <v>339</v>
          </cell>
          <cell r="B318" t="str">
            <v>Servicios profesionales, científicos y técnicos integrales</v>
          </cell>
        </row>
        <row r="319">
          <cell r="A319">
            <v>33901</v>
          </cell>
          <cell r="B319" t="str">
            <v>Subcontratación de servicios con terceros</v>
          </cell>
        </row>
        <row r="320">
          <cell r="A320">
            <v>33902</v>
          </cell>
          <cell r="B320" t="str">
            <v>Proyectos para prestación de servicios</v>
          </cell>
        </row>
        <row r="321">
          <cell r="A321">
            <v>33903</v>
          </cell>
          <cell r="B321" t="str">
            <v>Servicios integrales</v>
          </cell>
        </row>
        <row r="322">
          <cell r="A322">
            <v>3400</v>
          </cell>
          <cell r="B322" t="str">
            <v>SERVICIOS FINANCIEROS, BANCARIOS Y COMERCIALES</v>
          </cell>
        </row>
        <row r="323">
          <cell r="A323">
            <v>341</v>
          </cell>
          <cell r="B323" t="str">
            <v>Servicios financieros y bancarios</v>
          </cell>
        </row>
        <row r="324">
          <cell r="A324">
            <v>34101</v>
          </cell>
          <cell r="B324" t="str">
            <v>Servicios bancarios y financieros</v>
          </cell>
        </row>
        <row r="325">
          <cell r="A325">
            <v>342</v>
          </cell>
          <cell r="B325" t="str">
            <v>Servicios de cobranza, investigación crediticia y similar</v>
          </cell>
        </row>
        <row r="326">
          <cell r="A326">
            <v>343</v>
          </cell>
          <cell r="B326" t="str">
            <v>Servicios de recaudación, traslado y custodia de valores</v>
          </cell>
        </row>
        <row r="327">
          <cell r="A327">
            <v>34301</v>
          </cell>
          <cell r="B327" t="str">
            <v>Gastos inherentes a la recaudación</v>
          </cell>
        </row>
        <row r="328">
          <cell r="A328">
            <v>344</v>
          </cell>
          <cell r="B328" t="str">
            <v>Seguros de responsabilidad patrimonial y fianzas</v>
          </cell>
        </row>
        <row r="329">
          <cell r="A329">
            <v>34401</v>
          </cell>
          <cell r="B329" t="str">
            <v>Seguro de responsabilidad patrimonial del Estado</v>
          </cell>
        </row>
        <row r="330">
          <cell r="A330">
            <v>345</v>
          </cell>
          <cell r="B330" t="str">
            <v>Seguro de bienes patrimoniales</v>
          </cell>
        </row>
        <row r="331">
          <cell r="A331">
            <v>34501</v>
          </cell>
          <cell r="B331" t="str">
            <v>Seguros de bienes patrimoniales</v>
          </cell>
        </row>
        <row r="332">
          <cell r="A332">
            <v>346</v>
          </cell>
          <cell r="B332" t="str">
            <v>Almacenaje, envase y embalaje</v>
          </cell>
        </row>
        <row r="333">
          <cell r="A333">
            <v>34601</v>
          </cell>
          <cell r="B333" t="str">
            <v>Almacenaje, embalaje y envase</v>
          </cell>
        </row>
        <row r="334">
          <cell r="A334">
            <v>347</v>
          </cell>
          <cell r="B334" t="str">
            <v>Fletes y maniobras</v>
          </cell>
        </row>
        <row r="335">
          <cell r="A335">
            <v>34701</v>
          </cell>
          <cell r="B335" t="str">
            <v>Fletes y maniobras</v>
          </cell>
        </row>
        <row r="336">
          <cell r="A336">
            <v>348</v>
          </cell>
          <cell r="B336" t="str">
            <v>Comisiones por ventas</v>
          </cell>
        </row>
        <row r="337">
          <cell r="A337">
            <v>34801</v>
          </cell>
          <cell r="B337" t="str">
            <v>Comisiones por ventas</v>
          </cell>
        </row>
        <row r="338">
          <cell r="A338">
            <v>349</v>
          </cell>
          <cell r="B338" t="str">
            <v>Servicios financieros, bancarios y comerciales integrales</v>
          </cell>
        </row>
        <row r="339">
          <cell r="A339">
            <v>3500</v>
          </cell>
          <cell r="B339" t="str">
            <v>SERVICIOS DE INSTALACION, REPARACION, MANTENIMIENTO Y CONSERVACION</v>
          </cell>
        </row>
        <row r="340">
          <cell r="A340">
            <v>351</v>
          </cell>
          <cell r="B340" t="str">
            <v>Conservación y mantenimiento menor de inmuebles</v>
          </cell>
        </row>
        <row r="341">
          <cell r="A341">
            <v>35101</v>
          </cell>
          <cell r="B341" t="str">
            <v>Mantenimiento y conservación de inmuebles para la prestación de servicios administrativos</v>
          </cell>
        </row>
        <row r="342">
          <cell r="A342">
            <v>35102</v>
          </cell>
          <cell r="B342" t="str">
            <v>Mantenimiento y conservación de inmuebles para la prestación de servicios públicos</v>
          </cell>
        </row>
        <row r="343">
          <cell r="A343">
            <v>352</v>
          </cell>
          <cell r="B343" t="str">
            <v>Instalación, reparación y mantenimiento de mobiliario y equipo de administración, educacional y recreativo</v>
          </cell>
        </row>
        <row r="344">
          <cell r="A344">
            <v>35201</v>
          </cell>
          <cell r="B344" t="str">
            <v>Mantenimiento y conservación de mobiliario y equipo de administración</v>
          </cell>
        </row>
        <row r="345">
          <cell r="A345">
            <v>353</v>
          </cell>
          <cell r="B345" t="str">
            <v>Instalación, reparación y mantenimiento de equipo de cómputo y tecnología de la información</v>
          </cell>
        </row>
        <row r="346">
          <cell r="A346">
            <v>35301</v>
          </cell>
          <cell r="B346" t="str">
            <v>Mantenimiento y conservación de bienes informáticos</v>
          </cell>
        </row>
        <row r="347">
          <cell r="A347">
            <v>354</v>
          </cell>
          <cell r="B347" t="str">
            <v>Instalación, reparación y mantenimiento de equipo e instrumental médico y de laboratorio</v>
          </cell>
        </row>
        <row r="348">
          <cell r="A348">
            <v>35401</v>
          </cell>
          <cell r="B348" t="str">
            <v>Instalación, reparación y mantenimiento de equipo e instrumental médico y de laboratorio</v>
          </cell>
        </row>
        <row r="349">
          <cell r="A349">
            <v>355</v>
          </cell>
          <cell r="B349" t="str">
            <v>Reparación y mantenimiento de equipo de transporte</v>
          </cell>
        </row>
        <row r="350">
          <cell r="A350">
            <v>35501</v>
          </cell>
          <cell r="B350" t="str">
            <v>Mantenimiento y conservación de vehículos terrestres, aéreos, marítimos, lacustres y fluviales</v>
          </cell>
        </row>
        <row r="351">
          <cell r="A351">
            <v>356</v>
          </cell>
          <cell r="B351" t="str">
            <v>Reparación y mantenimiento de equipo de defensa y seguridad</v>
          </cell>
        </row>
        <row r="352">
          <cell r="A352">
            <v>35601</v>
          </cell>
          <cell r="B352" t="str">
            <v>Reparación y mantenimiento de equipo de defensa y seguridad</v>
          </cell>
        </row>
        <row r="353">
          <cell r="A353">
            <v>357</v>
          </cell>
          <cell r="B353" t="str">
            <v>Instalación, reparación y mantenimiento de maquinaria, otros equipos y herramienta</v>
          </cell>
        </row>
        <row r="354">
          <cell r="A354">
            <v>35701</v>
          </cell>
          <cell r="B354" t="str">
            <v>Mantenimiento y conservación de maquinaria y equipo</v>
          </cell>
        </row>
        <row r="355">
          <cell r="A355">
            <v>35702</v>
          </cell>
          <cell r="B355" t="str">
            <v>Mantenimiento y conservación de plantas e instalaciones productivas</v>
          </cell>
        </row>
        <row r="356">
          <cell r="A356">
            <v>358</v>
          </cell>
          <cell r="B356" t="str">
            <v>Servicios de limpieza y manejo de desechos</v>
          </cell>
        </row>
        <row r="357">
          <cell r="A357">
            <v>35801</v>
          </cell>
          <cell r="B357" t="str">
            <v>Servicios de lavandería, limpieza e higiene</v>
          </cell>
        </row>
        <row r="358">
          <cell r="A358">
            <v>359</v>
          </cell>
          <cell r="B358" t="str">
            <v>Servicios de jardinería y fumigación</v>
          </cell>
        </row>
        <row r="359">
          <cell r="A359">
            <v>35901</v>
          </cell>
          <cell r="B359" t="str">
            <v>Servicios de jardinería y fumigación</v>
          </cell>
        </row>
        <row r="360">
          <cell r="A360">
            <v>3600</v>
          </cell>
          <cell r="B360" t="str">
            <v>SERVICIOS DE COMUNICACION SOCIAL Y PUBLICIDAD</v>
          </cell>
        </row>
        <row r="361">
          <cell r="A361">
            <v>361</v>
          </cell>
          <cell r="B361" t="str">
            <v>Difusión por radio, televisión y otros medios de mensajes sobre programas y actividades gubernamentales</v>
          </cell>
        </row>
        <row r="362">
          <cell r="A362">
            <v>36101</v>
          </cell>
          <cell r="B362" t="str">
            <v>Difusión de mensajes sobre programas y actividades gubernamentales</v>
          </cell>
        </row>
        <row r="363">
          <cell r="A363">
            <v>362</v>
          </cell>
          <cell r="B363" t="str">
            <v>Difusión por radio, televisión y otros medios de mensajes comerciales para promover la venta de bienes o servicios</v>
          </cell>
        </row>
        <row r="364">
          <cell r="A364">
            <v>36201</v>
          </cell>
          <cell r="B364" t="str">
            <v>Difusión de mensajes comerciales para promover la venta de productos o servicios</v>
          </cell>
        </row>
        <row r="365">
          <cell r="A365">
            <v>363</v>
          </cell>
          <cell r="B365" t="str">
            <v>Servicios de creatividad, preproducción y producción de publicidad, excepto Internet</v>
          </cell>
        </row>
        <row r="366">
          <cell r="A366">
            <v>364</v>
          </cell>
          <cell r="B366" t="str">
            <v>Servicios de revelado de fotografías</v>
          </cell>
        </row>
        <row r="367">
          <cell r="A367">
            <v>365</v>
          </cell>
          <cell r="B367" t="str">
            <v>Servicios de la industria fílmica, del sonido y del video</v>
          </cell>
        </row>
        <row r="368">
          <cell r="A368">
            <v>366</v>
          </cell>
          <cell r="B368" t="str">
            <v>Servicio de creación y difusión de contenido exclusivamente a través de Internet</v>
          </cell>
        </row>
        <row r="369">
          <cell r="A369">
            <v>369</v>
          </cell>
          <cell r="B369" t="str">
            <v>Otros servicios de información</v>
          </cell>
        </row>
        <row r="370">
          <cell r="A370">
            <v>36901</v>
          </cell>
          <cell r="B370" t="str">
            <v>Servicios relacionados con monitoreo de información en medios masivos</v>
          </cell>
        </row>
        <row r="371">
          <cell r="A371">
            <v>3700</v>
          </cell>
          <cell r="B371" t="str">
            <v>SERVICIOS DE TRASLADO Y VIATICOS</v>
          </cell>
        </row>
        <row r="372">
          <cell r="A372">
            <v>371</v>
          </cell>
          <cell r="B372" t="str">
            <v>Pasajes aéreos</v>
          </cell>
        </row>
        <row r="373">
          <cell r="A373">
            <v>37101</v>
          </cell>
          <cell r="B373" t="str">
            <v>Pasajes aéreos nacionales para labores en campo y de supervisión</v>
          </cell>
        </row>
        <row r="374">
          <cell r="A374">
            <v>37102</v>
          </cell>
          <cell r="B374" t="str">
            <v>Pasajes aéreos nacionales asociados a los programas de seguridad pública y nacional</v>
          </cell>
        </row>
        <row r="375">
          <cell r="A375">
            <v>37103</v>
          </cell>
          <cell r="B375" t="str">
            <v>Pasajes aéreos nacionales asociados a desastres naturales</v>
          </cell>
        </row>
        <row r="376">
          <cell r="A376">
            <v>37104</v>
          </cell>
          <cell r="B376" t="str">
            <v>Pasajes aéreos nacionales para servidores públicos de mando en el desempeño de comisiones y funciones oficiales</v>
          </cell>
        </row>
        <row r="377">
          <cell r="A377">
            <v>37105</v>
          </cell>
          <cell r="B377" t="str">
            <v>Pasajes aéreos internacionales asociados a los programas de seguridad pública y nacional</v>
          </cell>
        </row>
        <row r="378">
          <cell r="A378">
            <v>37106</v>
          </cell>
          <cell r="B378" t="str">
            <v>Pasajes aéreos internacionales para servidores públicos en el desempeño de comisiones y funciones oficiales</v>
          </cell>
        </row>
        <row r="379">
          <cell r="A379">
            <v>372</v>
          </cell>
          <cell r="B379" t="str">
            <v>Pasajes terrestres</v>
          </cell>
        </row>
        <row r="380">
          <cell r="A380">
            <v>37201</v>
          </cell>
          <cell r="B380" t="str">
            <v>Pasajes terrestres nacionales para labores en campo y de supervisión</v>
          </cell>
        </row>
        <row r="381">
          <cell r="A381">
            <v>37202</v>
          </cell>
          <cell r="B381" t="str">
            <v>Pasajes terrestres nacionales asociados a los programas de seguridad pública y nacional</v>
          </cell>
        </row>
        <row r="382">
          <cell r="A382">
            <v>37203</v>
          </cell>
          <cell r="B382" t="str">
            <v>Pasajes terrestres nacionales asociados a desastres naturales</v>
          </cell>
        </row>
        <row r="383">
          <cell r="A383">
            <v>37204</v>
          </cell>
          <cell r="B383" t="str">
            <v>Pasajes terrestres nacionales para servidores públicos de mando en el desempeño de comisiones y funciones oficiales</v>
          </cell>
        </row>
        <row r="384">
          <cell r="A384">
            <v>37205</v>
          </cell>
          <cell r="B384" t="str">
            <v>Pasajes terrestres internacionales asociados a los programas de seguridad pública y nacional</v>
          </cell>
        </row>
        <row r="385">
          <cell r="A385">
            <v>37206</v>
          </cell>
          <cell r="B385" t="str">
            <v>Pasajes terrestres internacionales para servidores públicos en el desempeño de comisiones y funciones oficiales</v>
          </cell>
        </row>
        <row r="386">
          <cell r="A386">
            <v>373</v>
          </cell>
          <cell r="B386" t="str">
            <v>Pasajes marítimos, lacustres y fluviales</v>
          </cell>
        </row>
        <row r="387">
          <cell r="A387">
            <v>374</v>
          </cell>
          <cell r="B387" t="str">
            <v>Autotransporte</v>
          </cell>
        </row>
        <row r="388">
          <cell r="A388">
            <v>375</v>
          </cell>
          <cell r="B388" t="str">
            <v>Viáticos en el país</v>
          </cell>
        </row>
        <row r="389">
          <cell r="A389">
            <v>37501</v>
          </cell>
          <cell r="B389" t="str">
            <v>Viáticos nacionales para labores en campo y de supervisión</v>
          </cell>
        </row>
        <row r="390">
          <cell r="A390">
            <v>37502</v>
          </cell>
          <cell r="B390" t="str">
            <v>Viáticos nacionales asociados a los programas de seguridad pública y nacional</v>
          </cell>
        </row>
        <row r="391">
          <cell r="A391">
            <v>37503</v>
          </cell>
          <cell r="B391" t="str">
            <v>Viáticos nacionales asociados a desastres naturales</v>
          </cell>
        </row>
        <row r="392">
          <cell r="A392">
            <v>37504</v>
          </cell>
          <cell r="B392" t="str">
            <v>Viáticos nacionales para servidores públicos en el desempeño de funciones oficiales</v>
          </cell>
        </row>
        <row r="393">
          <cell r="A393">
            <v>376</v>
          </cell>
          <cell r="B393" t="str">
            <v>Viáticos en el extranjero</v>
          </cell>
        </row>
        <row r="394">
          <cell r="A394">
            <v>37601</v>
          </cell>
          <cell r="B394" t="str">
            <v>Viáticos en el extranjero asociados a los programas de seguridad pública y nacional</v>
          </cell>
        </row>
        <row r="395">
          <cell r="A395">
            <v>37602</v>
          </cell>
          <cell r="B395" t="str">
            <v>Viáticos en el extranjero para servidores públicos en el desempeño de comisiones y funciones oficiales</v>
          </cell>
        </row>
        <row r="396">
          <cell r="A396">
            <v>377</v>
          </cell>
          <cell r="B396" t="str">
            <v>Gastos de instalación y traslado de menaje</v>
          </cell>
        </row>
        <row r="397">
          <cell r="A397">
            <v>37701</v>
          </cell>
          <cell r="B397" t="str">
            <v>Instalación del personal federal</v>
          </cell>
        </row>
        <row r="398">
          <cell r="A398">
            <v>378</v>
          </cell>
          <cell r="B398" t="str">
            <v>Servicios integrales de traslado y viáticos</v>
          </cell>
        </row>
        <row r="399">
          <cell r="A399">
            <v>37801</v>
          </cell>
          <cell r="B399" t="str">
            <v>Servicios integrales nacionales para servidores públicos en el desempeño de comisiones y funciones oficiales</v>
          </cell>
        </row>
        <row r="400">
          <cell r="A400">
            <v>37802</v>
          </cell>
          <cell r="B400" t="str">
            <v>Servicios integrales en el extranjero para servidores públicos en el desempeño de comisiones y funciones oficiales</v>
          </cell>
        </row>
        <row r="401">
          <cell r="A401">
            <v>379</v>
          </cell>
          <cell r="B401" t="str">
            <v>Otros servicios de traslado y hospedaje</v>
          </cell>
        </row>
        <row r="402">
          <cell r="A402">
            <v>37901</v>
          </cell>
          <cell r="B402" t="str">
            <v>Gastos para operativos y trabajos de campo en áreas rurales</v>
          </cell>
        </row>
        <row r="403">
          <cell r="A403">
            <v>3800</v>
          </cell>
          <cell r="B403" t="str">
            <v>SERVICIOS OFICIALES</v>
          </cell>
        </row>
        <row r="404">
          <cell r="A404">
            <v>381</v>
          </cell>
          <cell r="B404" t="str">
            <v>Gastos de ceremonial</v>
          </cell>
        </row>
        <row r="405">
          <cell r="A405">
            <v>38101</v>
          </cell>
          <cell r="B405" t="str">
            <v>Gastos de ceremonial del titular del Ejecutivo Federal</v>
          </cell>
        </row>
        <row r="406">
          <cell r="A406">
            <v>38102</v>
          </cell>
          <cell r="B406" t="str">
            <v xml:space="preserve"> Gastos de ceremonial de los titulares de las dependencias y entidades</v>
          </cell>
        </row>
        <row r="407">
          <cell r="A407">
            <v>38103</v>
          </cell>
          <cell r="B407" t="str">
            <v xml:space="preserve"> Gastos inherentes a la investidura presidencial</v>
          </cell>
        </row>
        <row r="408">
          <cell r="A408">
            <v>382</v>
          </cell>
          <cell r="B408" t="str">
            <v>Gastos de orden social y cultural</v>
          </cell>
        </row>
        <row r="409">
          <cell r="A409">
            <v>38201</v>
          </cell>
          <cell r="B409" t="str">
            <v>Gastos de orden social</v>
          </cell>
        </row>
        <row r="410">
          <cell r="A410">
            <v>383</v>
          </cell>
          <cell r="B410" t="str">
            <v>Congresos y convenciones</v>
          </cell>
        </row>
        <row r="411">
          <cell r="A411">
            <v>38301</v>
          </cell>
          <cell r="B411" t="str">
            <v xml:space="preserve"> Congresos y convenciones</v>
          </cell>
        </row>
        <row r="412">
          <cell r="A412">
            <v>384</v>
          </cell>
          <cell r="B412" t="str">
            <v>Exposiciones</v>
          </cell>
        </row>
        <row r="413">
          <cell r="A413">
            <v>38401</v>
          </cell>
          <cell r="B413" t="str">
            <v>Exposiciones</v>
          </cell>
        </row>
        <row r="414">
          <cell r="A414">
            <v>385</v>
          </cell>
          <cell r="B414" t="str">
            <v>Gastos de representación</v>
          </cell>
        </row>
        <row r="415">
          <cell r="A415">
            <v>38501</v>
          </cell>
          <cell r="B415" t="str">
            <v>Gastos para alimentación de servidores públicos de mando</v>
          </cell>
        </row>
        <row r="416">
          <cell r="A416">
            <v>3900</v>
          </cell>
          <cell r="B416" t="str">
            <v>OTROS SERVICIOS GENERALES</v>
          </cell>
        </row>
        <row r="417">
          <cell r="A417">
            <v>391</v>
          </cell>
          <cell r="B417" t="str">
            <v>Servicios funerarios y de cementerios</v>
          </cell>
        </row>
        <row r="418">
          <cell r="A418">
            <v>39101</v>
          </cell>
          <cell r="B418" t="str">
            <v>Funerales y pagas de defunción</v>
          </cell>
        </row>
        <row r="419">
          <cell r="A419">
            <v>392</v>
          </cell>
          <cell r="B419" t="str">
            <v>Impuestos y derechos</v>
          </cell>
        </row>
        <row r="420">
          <cell r="A420">
            <v>39201</v>
          </cell>
          <cell r="B420" t="str">
            <v>Impuestos y derechos de exportación</v>
          </cell>
        </row>
        <row r="421">
          <cell r="A421">
            <v>39202</v>
          </cell>
          <cell r="B421" t="str">
            <v>Otros impuestos y derechos</v>
          </cell>
        </row>
        <row r="422">
          <cell r="A422">
            <v>393</v>
          </cell>
          <cell r="B422" t="str">
            <v>Impuestos y derechos de importación</v>
          </cell>
        </row>
        <row r="423">
          <cell r="A423">
            <v>39301</v>
          </cell>
          <cell r="B423" t="str">
            <v>Impuestos y derechos de importación</v>
          </cell>
        </row>
        <row r="424">
          <cell r="A424">
            <v>394</v>
          </cell>
          <cell r="B424" t="str">
            <v>Sentencias y resoluciones por autoridad competente</v>
          </cell>
        </row>
        <row r="425">
          <cell r="A425">
            <v>39401</v>
          </cell>
          <cell r="B425" t="str">
            <v>Erogaciones por resoluciones por autoridad competente</v>
          </cell>
        </row>
        <row r="426">
          <cell r="A426">
            <v>39402</v>
          </cell>
          <cell r="B426" t="str">
            <v>Indemnizaciones por expropiación de predios</v>
          </cell>
        </row>
        <row r="427">
          <cell r="A427">
            <v>395</v>
          </cell>
          <cell r="B427" t="str">
            <v>Penas, multas, accesorios y actualizaciones</v>
          </cell>
        </row>
        <row r="428">
          <cell r="A428">
            <v>39501</v>
          </cell>
          <cell r="B428" t="str">
            <v>Penas, multas, accesorios y actualizaciones</v>
          </cell>
        </row>
        <row r="429">
          <cell r="A429">
            <v>396</v>
          </cell>
          <cell r="B429" t="str">
            <v>Otros gastos por responsabilidades</v>
          </cell>
        </row>
        <row r="430">
          <cell r="A430">
            <v>39601</v>
          </cell>
          <cell r="B430" t="str">
            <v>Pérdidas del erario federal</v>
          </cell>
        </row>
        <row r="431">
          <cell r="A431">
            <v>39602</v>
          </cell>
          <cell r="B431" t="str">
            <v>Otros gastos por responsabilidades</v>
          </cell>
        </row>
        <row r="432">
          <cell r="A432">
            <v>397</v>
          </cell>
          <cell r="B432" t="str">
            <v>Utilidades</v>
          </cell>
        </row>
        <row r="433">
          <cell r="A433">
            <v>39701</v>
          </cell>
          <cell r="B433" t="str">
            <v>Erogaciones por pago de utilidades</v>
          </cell>
        </row>
        <row r="434">
          <cell r="A434">
            <v>398</v>
          </cell>
          <cell r="B434" t="str">
            <v>Impuesto sobre nóminas y otros que se deriven de una relación laboral</v>
          </cell>
        </row>
        <row r="435">
          <cell r="A435">
            <v>39801</v>
          </cell>
          <cell r="B435" t="str">
            <v>Impuesto sobre nóminas</v>
          </cell>
        </row>
        <row r="436">
          <cell r="A436">
            <v>399</v>
          </cell>
          <cell r="B436" t="str">
            <v>Otros servicios generales</v>
          </cell>
        </row>
        <row r="437">
          <cell r="A437">
            <v>39901</v>
          </cell>
          <cell r="B437" t="str">
            <v>Gastos de las Comisiones Internacionales de Límites y Aguas</v>
          </cell>
        </row>
        <row r="438">
          <cell r="A438">
            <v>39902</v>
          </cell>
          <cell r="B438" t="str">
            <v>Gastos de las oficinas del Servicio Exterior Mexicano</v>
          </cell>
        </row>
        <row r="439">
          <cell r="A439">
            <v>39903</v>
          </cell>
          <cell r="B439" t="str">
            <v>Asignaciones a los grupos parlamentarios</v>
          </cell>
        </row>
        <row r="440">
          <cell r="A440">
            <v>39904</v>
          </cell>
          <cell r="B440" t="str">
            <v>Participaciones en Organos de Gobierno</v>
          </cell>
        </row>
        <row r="441">
          <cell r="A441">
            <v>39905</v>
          </cell>
          <cell r="B441" t="str">
            <v>Actividades de Coordinación con el Presidente Electo</v>
          </cell>
        </row>
        <row r="442">
          <cell r="A442">
            <v>39906</v>
          </cell>
          <cell r="B442" t="str">
            <v>Servicios Corporativos prestados por las Entidades Paraestatales a sus Organismos</v>
          </cell>
        </row>
        <row r="443">
          <cell r="A443">
            <v>39907</v>
          </cell>
          <cell r="B443" t="str">
            <v>Servicios prestados entre Organismos de una Entidad Paraestatal</v>
          </cell>
        </row>
        <row r="444">
          <cell r="A444">
            <v>39908</v>
          </cell>
          <cell r="B444" t="str">
            <v>Erogaciones por cuenta de terceros</v>
          </cell>
        </row>
        <row r="445">
          <cell r="A445">
            <v>39909</v>
          </cell>
          <cell r="B445" t="str">
            <v>Erogaciones recuperables</v>
          </cell>
        </row>
        <row r="446">
          <cell r="A446">
            <v>39910</v>
          </cell>
          <cell r="B446" t="str">
            <v>Apertura de Fondo Rotatorio</v>
          </cell>
        </row>
        <row r="447">
          <cell r="A447">
            <v>4000</v>
          </cell>
          <cell r="B447" t="str">
            <v>TRANSFERENCIAS, ASIGNACIONES, SUBSIDIOS Y OTRAS AYUDAS</v>
          </cell>
        </row>
        <row r="448">
          <cell r="A448">
            <v>4100</v>
          </cell>
          <cell r="B448" t="str">
            <v>TRANSFERENCIAS INTERNAS Y ASIGNACIONES AL SECTOR PUBLICO</v>
          </cell>
        </row>
        <row r="449">
          <cell r="A449">
            <v>411</v>
          </cell>
          <cell r="B449" t="str">
            <v>Asignaciones presupuestarias al Poder Ejecutivo</v>
          </cell>
        </row>
        <row r="450">
          <cell r="A450">
            <v>412</v>
          </cell>
          <cell r="B450" t="str">
            <v>Asignaciones presupuestarias al Poder Legislativo</v>
          </cell>
        </row>
        <row r="451">
          <cell r="A451">
            <v>413</v>
          </cell>
          <cell r="B451" t="str">
            <v>Asignaciones presupuestarias al Poder Judicial</v>
          </cell>
        </row>
        <row r="452">
          <cell r="A452">
            <v>414</v>
          </cell>
          <cell r="B452" t="str">
            <v>Asignaciones presupuestarias a Organos Autónomos</v>
          </cell>
        </row>
        <row r="453">
          <cell r="A453">
            <v>415</v>
          </cell>
          <cell r="B453" t="str">
            <v>Transferencias internas otorgadas a entidades paraestatales no empresariales y no financieras</v>
          </cell>
        </row>
        <row r="454">
          <cell r="A454">
            <v>41501</v>
          </cell>
          <cell r="B454" t="str">
            <v>Transferencias para cubrir el déficit de operación y los gastos de administración asociados al otorgamiento de subsidios</v>
          </cell>
        </row>
        <row r="455">
          <cell r="A455">
            <v>416</v>
          </cell>
          <cell r="B455" t="str">
            <v>Transferencias internas otorgadas a entidades paraestatales empresariales y no financieras</v>
          </cell>
        </row>
        <row r="456">
          <cell r="A456">
            <v>41601</v>
          </cell>
          <cell r="B456" t="str">
            <v>Transferencias a entidades empresariales no financieras derivadas de la obtención de derechos</v>
          </cell>
        </row>
        <row r="457">
          <cell r="A457">
            <v>417</v>
          </cell>
          <cell r="B457" t="str">
            <v>Transferencias internas otorgadas a fideicomisos públicos empresariales y no financieros</v>
          </cell>
        </row>
        <row r="458">
          <cell r="A458">
            <v>418</v>
          </cell>
          <cell r="B458" t="str">
            <v>Transferencias internas otorgadas a instituciones paraestatales públicas financieras</v>
          </cell>
        </row>
        <row r="459">
          <cell r="A459">
            <v>419</v>
          </cell>
          <cell r="B459" t="str">
            <v>Transferencias internas otorgadas a fideicomisos públicos financieros</v>
          </cell>
        </row>
        <row r="460">
          <cell r="A460">
            <v>4200</v>
          </cell>
          <cell r="B460" t="str">
            <v>TRANSFERENCIAS AL RESTO DEL SECTOR PUBLICO</v>
          </cell>
        </row>
        <row r="461">
          <cell r="A461">
            <v>421</v>
          </cell>
          <cell r="B461" t="str">
            <v>Transferencias otorgadas a entidades paraestatales no empresariales y no financieras</v>
          </cell>
        </row>
        <row r="462">
          <cell r="A462">
            <v>422</v>
          </cell>
          <cell r="B462" t="str">
            <v>Transferencias otorgadas para entidades paraestatales empresariales y no financieras</v>
          </cell>
        </row>
        <row r="463">
          <cell r="A463">
            <v>423</v>
          </cell>
          <cell r="B463" t="str">
            <v>Transferencias otorgadas para instituciones paraestatales públicas financieras</v>
          </cell>
        </row>
        <row r="464">
          <cell r="A464">
            <v>424</v>
          </cell>
          <cell r="B464" t="str">
            <v>Transferencias otorgadas a entidades federativas y municipios</v>
          </cell>
        </row>
        <row r="465">
          <cell r="A465">
            <v>425</v>
          </cell>
          <cell r="B465" t="str">
            <v>Transferencias a fideicomisos de entidades federativas y municipios</v>
          </cell>
        </row>
        <row r="466">
          <cell r="A466">
            <v>4300</v>
          </cell>
          <cell r="B466" t="str">
            <v>SUBSIDIOS Y SUBVENCIONES</v>
          </cell>
        </row>
        <row r="467">
          <cell r="A467">
            <v>431</v>
          </cell>
          <cell r="B467" t="str">
            <v>Subsidios a la producción</v>
          </cell>
        </row>
        <row r="468">
          <cell r="A468">
            <v>43101</v>
          </cell>
          <cell r="B468" t="str">
            <v>Subsidios a la producción</v>
          </cell>
        </row>
        <row r="469">
          <cell r="A469">
            <v>432</v>
          </cell>
          <cell r="B469" t="str">
            <v>Subsidios a la distribución</v>
          </cell>
        </row>
        <row r="470">
          <cell r="A470">
            <v>43201</v>
          </cell>
          <cell r="B470" t="str">
            <v>Subsidios a la distribución</v>
          </cell>
        </row>
        <row r="471">
          <cell r="A471">
            <v>433</v>
          </cell>
          <cell r="B471" t="str">
            <v>Subsidios a la inversión</v>
          </cell>
        </row>
        <row r="472">
          <cell r="A472">
            <v>43301</v>
          </cell>
          <cell r="B472" t="str">
            <v>Subsidios para inversión</v>
          </cell>
        </row>
        <row r="473">
          <cell r="A473">
            <v>434</v>
          </cell>
          <cell r="B473" t="str">
            <v>Subsidios a la prestación de servicios públicos</v>
          </cell>
        </row>
        <row r="474">
          <cell r="A474">
            <v>43401</v>
          </cell>
          <cell r="B474" t="str">
            <v>Subsidios a la prestación de servicios públicos</v>
          </cell>
        </row>
        <row r="475">
          <cell r="A475">
            <v>435</v>
          </cell>
          <cell r="B475" t="str">
            <v>Subsidios para cubrir diferenciales de tasas de interés</v>
          </cell>
        </row>
        <row r="476">
          <cell r="A476">
            <v>43501</v>
          </cell>
          <cell r="B476" t="str">
            <v>Subsidios para cubrir diferenciales de tasas de interés</v>
          </cell>
        </row>
        <row r="477">
          <cell r="A477">
            <v>436</v>
          </cell>
          <cell r="B477" t="str">
            <v>Subsidios a la vivienda</v>
          </cell>
        </row>
        <row r="478">
          <cell r="A478">
            <v>43601</v>
          </cell>
          <cell r="B478" t="str">
            <v>Subsidios para la adquisición de vivienda de interés social</v>
          </cell>
        </row>
        <row r="479">
          <cell r="A479">
            <v>437</v>
          </cell>
          <cell r="B479" t="str">
            <v>Subvenciones al consumo</v>
          </cell>
        </row>
        <row r="480">
          <cell r="A480">
            <v>43701</v>
          </cell>
          <cell r="B480" t="str">
            <v>Subsidios al consumo</v>
          </cell>
        </row>
        <row r="481">
          <cell r="A481">
            <v>438</v>
          </cell>
          <cell r="B481" t="str">
            <v>Subsidios a Entidades Federativas y Municipios</v>
          </cell>
        </row>
        <row r="482">
          <cell r="A482">
            <v>43801</v>
          </cell>
          <cell r="B482" t="str">
            <v>Aguascalientes</v>
          </cell>
        </row>
        <row r="483">
          <cell r="A483">
            <v>43802</v>
          </cell>
          <cell r="B483" t="str">
            <v>Baja California</v>
          </cell>
        </row>
        <row r="484">
          <cell r="A484">
            <v>43803</v>
          </cell>
          <cell r="B484" t="str">
            <v>Baja California Sur</v>
          </cell>
        </row>
        <row r="485">
          <cell r="A485">
            <v>43804</v>
          </cell>
          <cell r="B485" t="str">
            <v>Campeche</v>
          </cell>
        </row>
        <row r="486">
          <cell r="A486">
            <v>43805</v>
          </cell>
          <cell r="B486" t="str">
            <v>Coahuila</v>
          </cell>
        </row>
        <row r="487">
          <cell r="A487">
            <v>43806</v>
          </cell>
          <cell r="B487" t="str">
            <v>Colima</v>
          </cell>
        </row>
        <row r="488">
          <cell r="A488">
            <v>43807</v>
          </cell>
          <cell r="B488" t="str">
            <v>Chiapas</v>
          </cell>
        </row>
        <row r="489">
          <cell r="A489">
            <v>43808</v>
          </cell>
          <cell r="B489" t="str">
            <v>Chihuahua</v>
          </cell>
        </row>
        <row r="490">
          <cell r="A490">
            <v>43809</v>
          </cell>
          <cell r="B490" t="str">
            <v>Distrito Federal</v>
          </cell>
        </row>
        <row r="491">
          <cell r="A491">
            <v>43810</v>
          </cell>
          <cell r="B491" t="str">
            <v>Durango</v>
          </cell>
        </row>
        <row r="492">
          <cell r="A492">
            <v>43811</v>
          </cell>
          <cell r="B492" t="str">
            <v>Guanajuato</v>
          </cell>
        </row>
        <row r="493">
          <cell r="A493">
            <v>43812</v>
          </cell>
          <cell r="B493" t="str">
            <v>Guerrero</v>
          </cell>
        </row>
        <row r="494">
          <cell r="A494">
            <v>43813</v>
          </cell>
          <cell r="B494" t="str">
            <v>Hidalgo</v>
          </cell>
        </row>
        <row r="495">
          <cell r="A495">
            <v>43814</v>
          </cell>
          <cell r="B495" t="str">
            <v>Jalisco</v>
          </cell>
        </row>
        <row r="496">
          <cell r="A496">
            <v>43815</v>
          </cell>
          <cell r="B496" t="str">
            <v>México</v>
          </cell>
        </row>
        <row r="497">
          <cell r="A497">
            <v>43816</v>
          </cell>
          <cell r="B497" t="str">
            <v>Michoacán</v>
          </cell>
        </row>
        <row r="498">
          <cell r="A498">
            <v>43817</v>
          </cell>
          <cell r="B498" t="str">
            <v>Morelos</v>
          </cell>
        </row>
        <row r="499">
          <cell r="A499">
            <v>43818</v>
          </cell>
          <cell r="B499" t="str">
            <v>Nayarit</v>
          </cell>
        </row>
        <row r="500">
          <cell r="A500">
            <v>43819</v>
          </cell>
          <cell r="B500" t="str">
            <v>Nuevo León</v>
          </cell>
        </row>
        <row r="501">
          <cell r="A501">
            <v>43820</v>
          </cell>
          <cell r="B501" t="str">
            <v>Oaxaca</v>
          </cell>
        </row>
        <row r="502">
          <cell r="A502">
            <v>43821</v>
          </cell>
          <cell r="B502" t="str">
            <v>Puebla</v>
          </cell>
        </row>
        <row r="503">
          <cell r="A503">
            <v>43822</v>
          </cell>
          <cell r="B503" t="str">
            <v>Querétaro</v>
          </cell>
        </row>
        <row r="504">
          <cell r="A504">
            <v>43823</v>
          </cell>
          <cell r="B504" t="str">
            <v>Quintana Roo</v>
          </cell>
        </row>
        <row r="505">
          <cell r="A505">
            <v>43824</v>
          </cell>
          <cell r="B505" t="str">
            <v>San Luis Potosí</v>
          </cell>
        </row>
        <row r="506">
          <cell r="A506">
            <v>43825</v>
          </cell>
          <cell r="B506" t="str">
            <v>Sinaloa</v>
          </cell>
        </row>
        <row r="507">
          <cell r="A507">
            <v>43826</v>
          </cell>
          <cell r="B507" t="str">
            <v>Sonora</v>
          </cell>
        </row>
        <row r="508">
          <cell r="A508">
            <v>43827</v>
          </cell>
          <cell r="B508" t="str">
            <v>Tabasco</v>
          </cell>
        </row>
        <row r="509">
          <cell r="A509">
            <v>43828</v>
          </cell>
          <cell r="B509" t="str">
            <v>Tamaulipas</v>
          </cell>
        </row>
        <row r="510">
          <cell r="A510">
            <v>43829</v>
          </cell>
          <cell r="B510" t="str">
            <v>Tlaxcala</v>
          </cell>
        </row>
        <row r="511">
          <cell r="A511">
            <v>43830</v>
          </cell>
          <cell r="B511" t="str">
            <v>Veracruz</v>
          </cell>
        </row>
        <row r="512">
          <cell r="A512">
            <v>43831</v>
          </cell>
          <cell r="B512" t="str">
            <v>Yucatán</v>
          </cell>
        </row>
        <row r="513">
          <cell r="A513">
            <v>43832</v>
          </cell>
          <cell r="B513" t="str">
            <v>Zacatecas</v>
          </cell>
        </row>
        <row r="514">
          <cell r="A514">
            <v>43833</v>
          </cell>
          <cell r="B514" t="str">
            <v>Subsidios a las entidades federativas y municipios</v>
          </cell>
        </row>
        <row r="515">
          <cell r="A515">
            <v>439</v>
          </cell>
          <cell r="B515" t="str">
            <v>Otros Subsidios</v>
          </cell>
        </row>
        <row r="516">
          <cell r="A516">
            <v>43901</v>
          </cell>
          <cell r="B516" t="str">
            <v>Subsidios para capacitación y becas</v>
          </cell>
        </row>
        <row r="517">
          <cell r="A517">
            <v>43902</v>
          </cell>
          <cell r="B517" t="str">
            <v>Subsidios a fideicomisos privados y estatales</v>
          </cell>
        </row>
        <row r="518">
          <cell r="A518">
            <v>4400</v>
          </cell>
          <cell r="B518" t="str">
            <v>AYUDAS SOCIALES</v>
          </cell>
        </row>
        <row r="519">
          <cell r="A519">
            <v>441</v>
          </cell>
          <cell r="B519" t="str">
            <v>Ayudas sociales a personas</v>
          </cell>
        </row>
        <row r="520">
          <cell r="A520">
            <v>44101</v>
          </cell>
          <cell r="B520" t="str">
            <v>Gastos relacionados con actividades culturales, deportivas y de ayuda extraordinaria</v>
          </cell>
        </row>
        <row r="521">
          <cell r="A521">
            <v>44102</v>
          </cell>
          <cell r="B521" t="str">
            <v>Gastos por servicios de traslado de personas</v>
          </cell>
        </row>
        <row r="522">
          <cell r="A522">
            <v>44103</v>
          </cell>
          <cell r="B522" t="str">
            <v>Premios, recompensas, pensiones de gracia y pensión recreativa estudiantil</v>
          </cell>
        </row>
        <row r="523">
          <cell r="A523">
            <v>44104</v>
          </cell>
          <cell r="B523" t="str">
            <v>Premios, estímulos, recompensas, becas y seguros a deportistas</v>
          </cell>
        </row>
        <row r="524">
          <cell r="A524">
            <v>44105</v>
          </cell>
          <cell r="B524" t="str">
            <v>Apoyo a voluntarios que participan en diversos programas federales</v>
          </cell>
        </row>
        <row r="525">
          <cell r="A525">
            <v>44106</v>
          </cell>
          <cell r="B525" t="str">
            <v>Compensaciones por servicios de carácter social</v>
          </cell>
        </row>
        <row r="526">
          <cell r="A526">
            <v>44107</v>
          </cell>
          <cell r="B526" t="str">
            <v>Apoyo a representantes del Poder Legislativo y partidos políticos ante el Consejo General del IFE</v>
          </cell>
        </row>
        <row r="527">
          <cell r="A527">
            <v>44108</v>
          </cell>
          <cell r="B527" t="str">
            <v>Dietas a consejeros electorales locales y distritales en el año electoral federal</v>
          </cell>
        </row>
        <row r="528">
          <cell r="A528">
            <v>44109</v>
          </cell>
          <cell r="B528" t="str">
            <v>Apoyos para alimentos a funcionarios de casilla el día de la jornada electoral federal</v>
          </cell>
        </row>
        <row r="529">
          <cell r="A529">
            <v>44110</v>
          </cell>
          <cell r="B529" t="str">
            <v>Apoyo financiero a consejeros electorales locales y distritales en año electoral federal</v>
          </cell>
        </row>
        <row r="530">
          <cell r="A530">
            <v>442</v>
          </cell>
          <cell r="B530" t="str">
            <v>Becas y otras ayudas para programas de capacitación</v>
          </cell>
        </row>
        <row r="531">
          <cell r="A531">
            <v>443</v>
          </cell>
          <cell r="B531" t="str">
            <v>Ayudas sociales a instituciones de enseñanza</v>
          </cell>
        </row>
        <row r="532">
          <cell r="A532">
            <v>444</v>
          </cell>
          <cell r="B532" t="str">
            <v>Ayudas sociales a actividades científicas o académicas</v>
          </cell>
        </row>
        <row r="533">
          <cell r="A533">
            <v>44401</v>
          </cell>
          <cell r="B533" t="str">
            <v>Apoyos a la investigación científica y tecnológica de instituciones académicas y sector público</v>
          </cell>
        </row>
        <row r="534">
          <cell r="A534">
            <v>44402</v>
          </cell>
          <cell r="B534" t="str">
            <v>Apoyos a la investigación científica y tecnológica en instituciones sin fines de lucro</v>
          </cell>
        </row>
        <row r="535">
          <cell r="A535">
            <v>445</v>
          </cell>
          <cell r="B535" t="str">
            <v>Ayudas sociales a instituciones sin fines de lucro</v>
          </cell>
        </row>
        <row r="536">
          <cell r="A536">
            <v>44501</v>
          </cell>
          <cell r="B536" t="str">
            <v>Apoyo financiero al Comité Nacional de Supervisión y Evaluación y a la Comisión Nacional de Vigilancia locales y distritales del Registro Federal de Electores</v>
          </cell>
        </row>
        <row r="537">
          <cell r="A537">
            <v>44502</v>
          </cell>
          <cell r="B537" t="str">
            <v>Financiamiento público a partidos políticos y agrupaciones políticas con registro autorizado</v>
          </cell>
        </row>
        <row r="538">
          <cell r="A538">
            <v>446</v>
          </cell>
          <cell r="B538" t="str">
            <v>Ayudas sociales a cooperativas</v>
          </cell>
        </row>
        <row r="539">
          <cell r="A539">
            <v>447</v>
          </cell>
          <cell r="B539" t="str">
            <v>Ayudas sociales a entidades de interés público</v>
          </cell>
        </row>
        <row r="540">
          <cell r="A540">
            <v>448</v>
          </cell>
          <cell r="B540" t="str">
            <v>Ayudas por desastres naturales y otros siniestros</v>
          </cell>
        </row>
        <row r="541">
          <cell r="A541">
            <v>44801</v>
          </cell>
          <cell r="B541" t="str">
            <v>Mercancías para su distribución a la población</v>
          </cell>
        </row>
        <row r="542">
          <cell r="A542">
            <v>4500</v>
          </cell>
          <cell r="B542" t="str">
            <v>PENSIONES Y JUBILACIONES</v>
          </cell>
        </row>
        <row r="543">
          <cell r="A543">
            <v>451</v>
          </cell>
          <cell r="B543" t="str">
            <v>Pensiones</v>
          </cell>
        </row>
        <row r="544">
          <cell r="A544">
            <v>452</v>
          </cell>
          <cell r="B544" t="str">
            <v>Jubilaciones</v>
          </cell>
        </row>
        <row r="545">
          <cell r="A545">
            <v>45201</v>
          </cell>
          <cell r="B545" t="str">
            <v>Pago de pensiones y jubilaciones</v>
          </cell>
        </row>
        <row r="546">
          <cell r="A546">
            <v>45202</v>
          </cell>
          <cell r="B546" t="str">
            <v>Pago de pensiones y jubilaciones contractuales</v>
          </cell>
        </row>
        <row r="547">
          <cell r="A547">
            <v>45203</v>
          </cell>
          <cell r="B547" t="str">
            <v>Transferencias para el pago de pensiones y jubilaciones</v>
          </cell>
        </row>
        <row r="548">
          <cell r="A548">
            <v>459</v>
          </cell>
          <cell r="B548" t="str">
            <v>Otras pensiones y jubilaciones</v>
          </cell>
        </row>
        <row r="549">
          <cell r="A549">
            <v>45901</v>
          </cell>
          <cell r="B549" t="str">
            <v>Pago de sumas aseguradas</v>
          </cell>
        </row>
        <row r="550">
          <cell r="A550">
            <v>45902</v>
          </cell>
          <cell r="B550" t="str">
            <v>Prestaciones económicas distintas de pensiones y jubilaciones</v>
          </cell>
        </row>
        <row r="551">
          <cell r="A551">
            <v>4600</v>
          </cell>
          <cell r="B551" t="str">
            <v>TRANSFERENCIAS A FIDEICOMISOS, MANDATOS Y OTROS ANALOGOS</v>
          </cell>
        </row>
        <row r="552">
          <cell r="A552">
            <v>461</v>
          </cell>
          <cell r="B552" t="str">
            <v>Transferencias a fideicomisos del Poder Ejecutivo</v>
          </cell>
        </row>
        <row r="553">
          <cell r="A553">
            <v>46101</v>
          </cell>
          <cell r="B553" t="str">
            <v>Aportaciones a fideicomisos públicos</v>
          </cell>
        </row>
        <row r="554">
          <cell r="A554">
            <v>46102</v>
          </cell>
          <cell r="B554" t="str">
            <v>Aportaciones a mandatos públicos</v>
          </cell>
        </row>
        <row r="555">
          <cell r="A555">
            <v>462</v>
          </cell>
          <cell r="B555" t="str">
            <v>Transferencias a fideicomisos del Poder Legislativo</v>
          </cell>
        </row>
        <row r="556">
          <cell r="A556">
            <v>463</v>
          </cell>
          <cell r="B556" t="str">
            <v>Transferencias a fideicomisos del Poder Judicial</v>
          </cell>
        </row>
        <row r="557">
          <cell r="A557">
            <v>46301</v>
          </cell>
          <cell r="B557" t="str">
            <v>Aportaciones a fideicomisos públicos del Poder Judicial</v>
          </cell>
        </row>
        <row r="558">
          <cell r="A558">
            <v>464</v>
          </cell>
          <cell r="B558" t="str">
            <v>Transferencias a fideicomisos públicos de entidades paraestatales no empresariales y no financieras</v>
          </cell>
        </row>
        <row r="559">
          <cell r="A559">
            <v>465</v>
          </cell>
          <cell r="B559" t="str">
            <v>Transferencias a fideicomisos públicos de entidades paraestatales empresariales y no financieras</v>
          </cell>
        </row>
        <row r="560">
          <cell r="A560">
            <v>466</v>
          </cell>
          <cell r="B560" t="str">
            <v>Transferencias a fideicomisos de instituciones públicas financieras</v>
          </cell>
        </row>
        <row r="561">
          <cell r="A561">
            <v>4700</v>
          </cell>
          <cell r="B561" t="str">
            <v>TRANSFERENCIAS A LA SEGURIDAD SOCIAL</v>
          </cell>
        </row>
        <row r="562">
          <cell r="A562">
            <v>471</v>
          </cell>
          <cell r="B562" t="str">
            <v>Transferencias por obligación de ley</v>
          </cell>
        </row>
        <row r="563">
          <cell r="A563">
            <v>47101</v>
          </cell>
          <cell r="B563" t="str">
            <v>Trasferencias para cuotas y aportaciones de seguridad social para el IMSS, ISSSTE e ISSFAM por obligación del Estado</v>
          </cell>
        </row>
        <row r="564">
          <cell r="A564">
            <v>47102</v>
          </cell>
          <cell r="B564" t="str">
            <v>Transferencias para cuotas y aportaciones a los seguros de retiro, cesantía en edad avanzada y vejez</v>
          </cell>
        </row>
        <row r="565">
          <cell r="A565">
            <v>4800</v>
          </cell>
          <cell r="B565" t="str">
            <v>DONATIVOS</v>
          </cell>
        </row>
        <row r="566">
          <cell r="A566">
            <v>481</v>
          </cell>
          <cell r="B566" t="str">
            <v>Donativos a instituciones sin fines de lucro</v>
          </cell>
        </row>
        <row r="567">
          <cell r="A567">
            <v>48101</v>
          </cell>
          <cell r="B567" t="str">
            <v>Donativos a instituciones sin fines de lucro</v>
          </cell>
        </row>
        <row r="568">
          <cell r="A568">
            <v>482</v>
          </cell>
          <cell r="B568" t="str">
            <v>Donativos a entidades federativas</v>
          </cell>
        </row>
        <row r="569">
          <cell r="A569">
            <v>48201</v>
          </cell>
          <cell r="B569" t="str">
            <v>Donativos a entidades federativas o municipios</v>
          </cell>
        </row>
        <row r="570">
          <cell r="A570">
            <v>483</v>
          </cell>
          <cell r="B570" t="str">
            <v>Donativos a fideicomisos privados</v>
          </cell>
        </row>
        <row r="571">
          <cell r="A571">
            <v>48301</v>
          </cell>
          <cell r="B571" t="str">
            <v>Donativos a fideicomisos privados</v>
          </cell>
        </row>
        <row r="572">
          <cell r="A572">
            <v>484</v>
          </cell>
          <cell r="B572" t="str">
            <v>Donativos a fideicomisos estatales</v>
          </cell>
        </row>
        <row r="573">
          <cell r="A573">
            <v>48401</v>
          </cell>
          <cell r="B573" t="str">
            <v>Donativos a fideicomisos estatales</v>
          </cell>
        </row>
        <row r="574">
          <cell r="A574">
            <v>485</v>
          </cell>
          <cell r="B574" t="str">
            <v>Donativos internacionales</v>
          </cell>
        </row>
        <row r="575">
          <cell r="A575">
            <v>48501</v>
          </cell>
          <cell r="B575" t="str">
            <v>Donativos internacionales</v>
          </cell>
        </row>
        <row r="576">
          <cell r="A576">
            <v>4900</v>
          </cell>
          <cell r="B576" t="str">
            <v>TRANSFERENCIAS AL EXTERIOR</v>
          </cell>
        </row>
        <row r="577">
          <cell r="A577">
            <v>491</v>
          </cell>
          <cell r="B577" t="str">
            <v>Transferencias para gobiernos extranjeros</v>
          </cell>
        </row>
        <row r="578">
          <cell r="A578">
            <v>492</v>
          </cell>
          <cell r="B578" t="str">
            <v>Transferencias para organismos internacionales</v>
          </cell>
        </row>
        <row r="579">
          <cell r="A579">
            <v>49201</v>
          </cell>
          <cell r="B579" t="str">
            <v>Cuotas y aportaciones a organismos internacionales</v>
          </cell>
        </row>
        <row r="580">
          <cell r="A580">
            <v>49202</v>
          </cell>
          <cell r="B580" t="str">
            <v>Otras aportaciones internacionales</v>
          </cell>
        </row>
        <row r="581">
          <cell r="A581">
            <v>493</v>
          </cell>
          <cell r="B581" t="str">
            <v>Transferencias para el sector privado externo</v>
          </cell>
        </row>
        <row r="582">
          <cell r="A582">
            <v>5000</v>
          </cell>
          <cell r="B582" t="str">
            <v>BIENES MUEBLES, INMUEBLES E INTANGIBLES</v>
          </cell>
        </row>
        <row r="583">
          <cell r="A583">
            <v>5100</v>
          </cell>
          <cell r="B583" t="str">
            <v>MOBILIARIO Y EQUIPO DE ADMINISTRACION</v>
          </cell>
        </row>
        <row r="584">
          <cell r="A584">
            <v>511</v>
          </cell>
          <cell r="B584" t="str">
            <v>Muebles de oficina y estantería</v>
          </cell>
        </row>
        <row r="585">
          <cell r="A585">
            <v>51101</v>
          </cell>
          <cell r="B585" t="str">
            <v>Mobiliario</v>
          </cell>
        </row>
        <row r="586">
          <cell r="A586">
            <v>512</v>
          </cell>
          <cell r="B586" t="str">
            <v>Muebles, excepto de oficina y estantería</v>
          </cell>
        </row>
        <row r="587">
          <cell r="A587">
            <v>513</v>
          </cell>
          <cell r="B587" t="str">
            <v>Bienes artísticos, culturales y científicos</v>
          </cell>
        </row>
        <row r="588">
          <cell r="A588">
            <v>51301</v>
          </cell>
          <cell r="B588" t="str">
            <v>Bienes artísticos y culturales</v>
          </cell>
        </row>
        <row r="589">
          <cell r="A589">
            <v>514</v>
          </cell>
          <cell r="B589" t="str">
            <v>Objetos de valor</v>
          </cell>
        </row>
        <row r="590">
          <cell r="A590">
            <v>515</v>
          </cell>
          <cell r="B590" t="str">
            <v>Equipo de cómputo y de tecnologías de la información</v>
          </cell>
        </row>
        <row r="591">
          <cell r="A591">
            <v>51501</v>
          </cell>
          <cell r="B591" t="str">
            <v>Bienes informáticos</v>
          </cell>
        </row>
        <row r="592">
          <cell r="A592">
            <v>519</v>
          </cell>
          <cell r="B592" t="str">
            <v>Otros mobiliarios y equipos de administración</v>
          </cell>
        </row>
        <row r="593">
          <cell r="A593">
            <v>51901</v>
          </cell>
          <cell r="B593" t="str">
            <v>Equipo de administración</v>
          </cell>
        </row>
        <row r="594">
          <cell r="A594">
            <v>51902</v>
          </cell>
          <cell r="B594" t="str">
            <v>Adjudicaciones, expropiaciones e indemnizaciones de bienes muebles</v>
          </cell>
        </row>
        <row r="595">
          <cell r="A595">
            <v>5200</v>
          </cell>
          <cell r="B595" t="str">
            <v>MOBILIARIO Y EQUIPO EDUCACIONAL Y RECREATIVO</v>
          </cell>
        </row>
        <row r="596">
          <cell r="A596">
            <v>521</v>
          </cell>
          <cell r="B596" t="str">
            <v>Equipos y aparatos audiovisuales</v>
          </cell>
        </row>
        <row r="597">
          <cell r="A597">
            <v>52101</v>
          </cell>
          <cell r="B597" t="str">
            <v>Equipos y aparatos audiovisuales</v>
          </cell>
        </row>
        <row r="598">
          <cell r="A598">
            <v>522</v>
          </cell>
          <cell r="B598" t="str">
            <v>Aparatos deportivos</v>
          </cell>
        </row>
        <row r="599">
          <cell r="A599">
            <v>52201</v>
          </cell>
          <cell r="B599" t="str">
            <v>Aparatos deportivos</v>
          </cell>
        </row>
        <row r="600">
          <cell r="A600">
            <v>523</v>
          </cell>
          <cell r="B600" t="str">
            <v>Cámaras fotográficas y de video</v>
          </cell>
        </row>
        <row r="601">
          <cell r="A601">
            <v>52301</v>
          </cell>
          <cell r="B601" t="str">
            <v>Cámaras fotográficas y de video</v>
          </cell>
        </row>
        <row r="602">
          <cell r="A602">
            <v>529</v>
          </cell>
          <cell r="B602" t="str">
            <v>Otro mobiliario y equipo educacional y recreativo</v>
          </cell>
        </row>
        <row r="603">
          <cell r="A603">
            <v>52901</v>
          </cell>
          <cell r="B603" t="str">
            <v>Otro mobiliario y equipo educacional y recreativo</v>
          </cell>
        </row>
        <row r="604">
          <cell r="A604">
            <v>5300</v>
          </cell>
          <cell r="B604" t="str">
            <v>EQUIPO E INSTRUMENTAL MEDICO Y DE LABORATORIO</v>
          </cell>
        </row>
        <row r="605">
          <cell r="A605">
            <v>531</v>
          </cell>
          <cell r="B605" t="str">
            <v>Equipo médico y de laboratorio</v>
          </cell>
        </row>
        <row r="606">
          <cell r="A606">
            <v>53101</v>
          </cell>
          <cell r="B606" t="str">
            <v>Equipo médico y de laboratorio</v>
          </cell>
        </row>
        <row r="607">
          <cell r="A607">
            <v>532</v>
          </cell>
          <cell r="B607" t="str">
            <v xml:space="preserve"> Instrumental médico y de laboratorio</v>
          </cell>
        </row>
        <row r="608">
          <cell r="A608">
            <v>53201</v>
          </cell>
          <cell r="B608" t="str">
            <v>Instrumental médico y de laboratorio</v>
          </cell>
        </row>
        <row r="609">
          <cell r="A609">
            <v>5400</v>
          </cell>
          <cell r="B609" t="str">
            <v>VEHICULOS Y EQUIPO DE TRANSPORTE</v>
          </cell>
        </row>
        <row r="610">
          <cell r="A610">
            <v>541</v>
          </cell>
          <cell r="B610" t="str">
            <v>Vehículos y equipo terrestre</v>
          </cell>
        </row>
        <row r="611">
          <cell r="A611">
            <v>54101</v>
          </cell>
          <cell r="B611" t="str">
            <v>Vehículos y equipo terrestres, para la ejecución de programas de seguridad pública y nacional</v>
          </cell>
        </row>
        <row r="612">
          <cell r="A612">
            <v>54102</v>
          </cell>
          <cell r="B612" t="str">
            <v>Vehículos y equipo terrestres, destinados exclusivamente para desastres naturales</v>
          </cell>
        </row>
        <row r="613">
          <cell r="A613">
            <v>54103</v>
          </cell>
          <cell r="B613" t="str">
            <v>Vehículos y equipo terrestres, destinados a servicios públicos y la operación de programas públicos</v>
          </cell>
        </row>
        <row r="614">
          <cell r="A614">
            <v>54104</v>
          </cell>
          <cell r="B614" t="str">
            <v>Vehículos y equipo terrestres, destinados a servicios administrativos</v>
          </cell>
        </row>
        <row r="615">
          <cell r="A615">
            <v>54105</v>
          </cell>
          <cell r="B615" t="str">
            <v>Vehículos y equipo terrestres, destinados a servidores públicos</v>
          </cell>
        </row>
        <row r="616">
          <cell r="A616">
            <v>542</v>
          </cell>
          <cell r="B616" t="str">
            <v>Carrocerías y remolques</v>
          </cell>
        </row>
        <row r="617">
          <cell r="A617">
            <v>54201</v>
          </cell>
          <cell r="B617" t="str">
            <v>Carrocerías y remolques</v>
          </cell>
        </row>
        <row r="618">
          <cell r="A618">
            <v>543</v>
          </cell>
          <cell r="B618" t="str">
            <v>Equipo aeroespacial</v>
          </cell>
        </row>
        <row r="619">
          <cell r="A619">
            <v>54301</v>
          </cell>
          <cell r="B619" t="str">
            <v>Vehículos y equipo aéreos, para la ejecución de programas de seguridad pública y nacional</v>
          </cell>
        </row>
        <row r="620">
          <cell r="A620">
            <v>54302</v>
          </cell>
          <cell r="B620" t="str">
            <v>Vehículos y equipo aéreos, destinados exclusivamente para desastres naturales</v>
          </cell>
        </row>
        <row r="621">
          <cell r="A621">
            <v>54303</v>
          </cell>
          <cell r="B621" t="str">
            <v>Vehículos y equipo aéreos, destinados a servicios públicos y la operación de programas públicos</v>
          </cell>
        </row>
        <row r="622">
          <cell r="A622">
            <v>544</v>
          </cell>
          <cell r="B622" t="str">
            <v>Equipo ferroviario</v>
          </cell>
        </row>
        <row r="623">
          <cell r="A623">
            <v>54401</v>
          </cell>
          <cell r="B623" t="str">
            <v>Equipo ferroviario</v>
          </cell>
        </row>
        <row r="624">
          <cell r="A624">
            <v>545</v>
          </cell>
          <cell r="B624" t="str">
            <v>Embarcaciones</v>
          </cell>
        </row>
        <row r="625">
          <cell r="A625">
            <v>54501</v>
          </cell>
          <cell r="B625" t="str">
            <v>Vehículos y equipo marítimo, para la ejecución de programas de seguridad pública y nacional</v>
          </cell>
        </row>
        <row r="626">
          <cell r="A626">
            <v>54502</v>
          </cell>
          <cell r="B626" t="str">
            <v>Vehículos y equipo marítimo, destinados a servicios públicos y la operación de programas públicos</v>
          </cell>
        </row>
        <row r="627">
          <cell r="A627">
            <v>54503</v>
          </cell>
          <cell r="B627" t="str">
            <v>Construcción de embarcaciones</v>
          </cell>
        </row>
        <row r="628">
          <cell r="A628">
            <v>549</v>
          </cell>
          <cell r="B628" t="str">
            <v>Otros equipos de transporte</v>
          </cell>
        </row>
        <row r="629">
          <cell r="A629">
            <v>54901</v>
          </cell>
          <cell r="B629" t="str">
            <v>Otros equipos de transporte</v>
          </cell>
        </row>
        <row r="630">
          <cell r="A630">
            <v>5500</v>
          </cell>
          <cell r="B630" t="str">
            <v>EQUIPO DE DEFENSA Y SEGURIDAD</v>
          </cell>
        </row>
        <row r="631">
          <cell r="A631">
            <v>551</v>
          </cell>
          <cell r="B631" t="str">
            <v>Equipo de defensa y seguridad</v>
          </cell>
        </row>
        <row r="632">
          <cell r="A632">
            <v>55101</v>
          </cell>
          <cell r="B632" t="str">
            <v>Maquinaria y equipo de defensa y seguridad pública</v>
          </cell>
        </row>
        <row r="633">
          <cell r="A633">
            <v>55102</v>
          </cell>
          <cell r="B633" t="str">
            <v>Equipo de seguridad pública y nacional</v>
          </cell>
        </row>
        <row r="634">
          <cell r="A634">
            <v>5600</v>
          </cell>
          <cell r="B634" t="str">
            <v>MAQUINARIA, OTROS EQUIPOS Y HERRAMIENTAS</v>
          </cell>
        </row>
        <row r="635">
          <cell r="A635">
            <v>561</v>
          </cell>
          <cell r="B635" t="str">
            <v>Maquinaria y equipo agropecuario</v>
          </cell>
        </row>
        <row r="636">
          <cell r="A636">
            <v>56101</v>
          </cell>
          <cell r="B636" t="str">
            <v>Maquinaria y equipo agropecuario</v>
          </cell>
        </row>
        <row r="637">
          <cell r="A637">
            <v>562</v>
          </cell>
          <cell r="B637" t="str">
            <v>Maquinaria y equipo industrial</v>
          </cell>
        </row>
        <row r="638">
          <cell r="A638">
            <v>56201</v>
          </cell>
          <cell r="B638" t="str">
            <v>Maquinaria y equipo industrial</v>
          </cell>
        </row>
        <row r="639">
          <cell r="A639">
            <v>563</v>
          </cell>
          <cell r="B639" t="str">
            <v>Maquinaria y equipo de construcción</v>
          </cell>
        </row>
        <row r="640">
          <cell r="A640">
            <v>56301</v>
          </cell>
          <cell r="B640" t="str">
            <v>Maquinaria y equipo de construcción</v>
          </cell>
        </row>
        <row r="641">
          <cell r="A641">
            <v>564</v>
          </cell>
          <cell r="B641" t="str">
            <v>Sistemas de aire acondicionado, calefacción y de refrigeración industrial y comercial</v>
          </cell>
        </row>
        <row r="642">
          <cell r="A642">
            <v>565</v>
          </cell>
          <cell r="B642" t="str">
            <v>Equipo de comunicación y telecomunicación</v>
          </cell>
        </row>
        <row r="643">
          <cell r="A643">
            <v>56501</v>
          </cell>
          <cell r="B643" t="str">
            <v>Equipos y aparatos de comunicaciones y telecomunicaciones</v>
          </cell>
        </row>
        <row r="644">
          <cell r="A644">
            <v>566</v>
          </cell>
          <cell r="B644" t="str">
            <v>Equipos de generación eléctrica, aparatos y accesorios eléctricos</v>
          </cell>
        </row>
        <row r="645">
          <cell r="A645">
            <v>56601</v>
          </cell>
          <cell r="B645" t="str">
            <v>Maquinaria y equipo eléctrico y electrónico</v>
          </cell>
        </row>
        <row r="646">
          <cell r="A646">
            <v>567</v>
          </cell>
          <cell r="B646" t="str">
            <v>Herramientas y máquinas-herramienta</v>
          </cell>
        </row>
        <row r="647">
          <cell r="A647">
            <v>56701</v>
          </cell>
          <cell r="B647" t="str">
            <v>Herramientas y máquinas herramienta</v>
          </cell>
        </row>
        <row r="648">
          <cell r="A648">
            <v>569</v>
          </cell>
          <cell r="B648" t="str">
            <v>Otros equipos</v>
          </cell>
        </row>
        <row r="649">
          <cell r="A649">
            <v>56901</v>
          </cell>
          <cell r="B649" t="str">
            <v>Bienes muebles por arrendamiento financiero</v>
          </cell>
        </row>
        <row r="650">
          <cell r="A650">
            <v>56902</v>
          </cell>
          <cell r="B650" t="str">
            <v>Otros bienes muebles</v>
          </cell>
        </row>
        <row r="651">
          <cell r="A651">
            <v>5700</v>
          </cell>
          <cell r="B651" t="str">
            <v>ACTIVOS BIOLOGICOS</v>
          </cell>
        </row>
        <row r="652">
          <cell r="A652">
            <v>571</v>
          </cell>
          <cell r="B652" t="str">
            <v>Bovinos</v>
          </cell>
        </row>
        <row r="653">
          <cell r="A653">
            <v>57101</v>
          </cell>
          <cell r="B653" t="str">
            <v>Animales de reproducción</v>
          </cell>
        </row>
        <row r="654">
          <cell r="A654">
            <v>572</v>
          </cell>
          <cell r="B654" t="str">
            <v>Porcinos</v>
          </cell>
        </row>
        <row r="655">
          <cell r="A655">
            <v>573</v>
          </cell>
          <cell r="B655" t="str">
            <v>Aves</v>
          </cell>
        </row>
        <row r="656">
          <cell r="A656">
            <v>574</v>
          </cell>
          <cell r="B656" t="str">
            <v>Ovinos y caprinos</v>
          </cell>
        </row>
        <row r="657">
          <cell r="A657">
            <v>575</v>
          </cell>
          <cell r="B657" t="str">
            <v>Peces y acuicultura</v>
          </cell>
        </row>
        <row r="658">
          <cell r="A658">
            <v>576</v>
          </cell>
          <cell r="B658" t="str">
            <v>Equinos</v>
          </cell>
        </row>
        <row r="659">
          <cell r="A659">
            <v>57601</v>
          </cell>
          <cell r="B659" t="str">
            <v>Animales de trabajo</v>
          </cell>
        </row>
        <row r="660">
          <cell r="A660">
            <v>577</v>
          </cell>
          <cell r="B660" t="str">
            <v>Especies menores y de zoológico</v>
          </cell>
        </row>
        <row r="661">
          <cell r="A661">
            <v>57701</v>
          </cell>
          <cell r="B661" t="str">
            <v>Animales de custodia y vigilancia</v>
          </cell>
        </row>
        <row r="662">
          <cell r="A662">
            <v>578</v>
          </cell>
          <cell r="B662" t="str">
            <v>Arboles y plantas</v>
          </cell>
        </row>
        <row r="663">
          <cell r="A663">
            <v>579</v>
          </cell>
          <cell r="B663" t="str">
            <v>Otros activos biológicos</v>
          </cell>
        </row>
        <row r="664">
          <cell r="A664">
            <v>5800</v>
          </cell>
          <cell r="B664" t="str">
            <v>BIENES INMUEBLES</v>
          </cell>
        </row>
        <row r="665">
          <cell r="A665">
            <v>581</v>
          </cell>
          <cell r="B665" t="str">
            <v>Terrenos</v>
          </cell>
        </row>
        <row r="666">
          <cell r="A666">
            <v>58101</v>
          </cell>
          <cell r="B666" t="str">
            <v>Terrenos</v>
          </cell>
        </row>
        <row r="667">
          <cell r="A667">
            <v>582</v>
          </cell>
          <cell r="B667" t="str">
            <v>Viviendas</v>
          </cell>
        </row>
        <row r="668">
          <cell r="A668">
            <v>583</v>
          </cell>
          <cell r="B668" t="str">
            <v>Edificios no residenciales</v>
          </cell>
        </row>
        <row r="669">
          <cell r="A669">
            <v>58301</v>
          </cell>
          <cell r="B669" t="str">
            <v>Edificios y locales</v>
          </cell>
        </row>
        <row r="670">
          <cell r="A670">
            <v>589</v>
          </cell>
          <cell r="B670" t="str">
            <v>Otros bienes inmuebles</v>
          </cell>
        </row>
        <row r="671">
          <cell r="A671">
            <v>58901</v>
          </cell>
          <cell r="B671" t="str">
            <v>Adjudicaciones, expropiaciones e indemnizaciones de inmuebles</v>
          </cell>
        </row>
        <row r="672">
          <cell r="A672">
            <v>58902</v>
          </cell>
          <cell r="B672" t="str">
            <v>Bienes inmuebles en la modalidad de proyectos de infraestructura productiva de largo plazo</v>
          </cell>
        </row>
        <row r="673">
          <cell r="A673">
            <v>58903</v>
          </cell>
          <cell r="B673" t="str">
            <v>Bienes inmuebles por arrendamiento financiero</v>
          </cell>
        </row>
        <row r="674">
          <cell r="A674">
            <v>58904</v>
          </cell>
          <cell r="B674" t="str">
            <v>Otros bienes inmuebles</v>
          </cell>
        </row>
        <row r="675">
          <cell r="A675">
            <v>5900</v>
          </cell>
          <cell r="B675" t="str">
            <v>ACTIVOS INTANGIBLES</v>
          </cell>
        </row>
        <row r="676">
          <cell r="A676">
            <v>591</v>
          </cell>
          <cell r="B676" t="str">
            <v>Software</v>
          </cell>
        </row>
        <row r="677">
          <cell r="A677">
            <v>59101</v>
          </cell>
          <cell r="B677" t="str">
            <v>Software</v>
          </cell>
        </row>
        <row r="678">
          <cell r="A678">
            <v>592</v>
          </cell>
          <cell r="B678" t="str">
            <v>Patentes</v>
          </cell>
        </row>
        <row r="679">
          <cell r="A679">
            <v>593</v>
          </cell>
          <cell r="B679" t="str">
            <v>Marcas</v>
          </cell>
        </row>
        <row r="680">
          <cell r="A680">
            <v>594</v>
          </cell>
          <cell r="B680" t="str">
            <v>Derechos</v>
          </cell>
        </row>
        <row r="681">
          <cell r="A681">
            <v>595</v>
          </cell>
          <cell r="B681" t="str">
            <v>Concesiones</v>
          </cell>
        </row>
        <row r="682">
          <cell r="A682">
            <v>596</v>
          </cell>
          <cell r="B682" t="str">
            <v>Franquicias</v>
          </cell>
        </row>
        <row r="683">
          <cell r="A683">
            <v>597</v>
          </cell>
          <cell r="B683" t="str">
            <v>Licencias informáticas e intelectuales</v>
          </cell>
        </row>
        <row r="684">
          <cell r="A684">
            <v>598</v>
          </cell>
          <cell r="B684" t="str">
            <v>Licencias industriales, comerciales y otras</v>
          </cell>
        </row>
        <row r="685">
          <cell r="A685">
            <v>599</v>
          </cell>
          <cell r="B685" t="str">
            <v>Otros activos intangibles</v>
          </cell>
        </row>
        <row r="686">
          <cell r="A686">
            <v>6000</v>
          </cell>
          <cell r="B686" t="str">
            <v>INVERSION PUBLICA</v>
          </cell>
        </row>
        <row r="687">
          <cell r="A687">
            <v>6100</v>
          </cell>
          <cell r="B687" t="str">
            <v>OBRA PUBLICA EN BIENES DE DOMINIO PUBLICO</v>
          </cell>
        </row>
        <row r="688">
          <cell r="A688">
            <v>611</v>
          </cell>
          <cell r="B688" t="str">
            <v>Edificación habitacional</v>
          </cell>
        </row>
        <row r="689">
          <cell r="A689">
            <v>612</v>
          </cell>
          <cell r="B689" t="str">
            <v>Edificación no habitacional</v>
          </cell>
        </row>
        <row r="690">
          <cell r="A690">
            <v>613</v>
          </cell>
          <cell r="B690" t="str">
            <v>Construcción de obras para el abastecimiento de agua, petróleo, gas, electricidad y telecomunicaciones</v>
          </cell>
        </row>
        <row r="691">
          <cell r="A691">
            <v>614</v>
          </cell>
          <cell r="B691" t="str">
            <v>División de terrenos y construcción de obras de urbanización</v>
          </cell>
        </row>
        <row r="692">
          <cell r="A692">
            <v>615</v>
          </cell>
          <cell r="B692" t="str">
            <v>Construcción de vías de comunicación</v>
          </cell>
        </row>
        <row r="693">
          <cell r="A693">
            <v>616</v>
          </cell>
          <cell r="B693" t="str">
            <v>Otras construcciones de ingeniería civil u obra pesada</v>
          </cell>
        </row>
        <row r="694">
          <cell r="A694">
            <v>617</v>
          </cell>
          <cell r="B694" t="str">
            <v>Instalaciones y equipamiento en construcciones</v>
          </cell>
        </row>
        <row r="695">
          <cell r="A695">
            <v>619</v>
          </cell>
          <cell r="B695" t="str">
            <v>Trabajos de acabados en edificaciones y otros trabajos especializados</v>
          </cell>
        </row>
        <row r="696">
          <cell r="A696">
            <v>6200</v>
          </cell>
          <cell r="B696" t="str">
            <v>OBRA PUBLICA EN BIENES PROPIOS</v>
          </cell>
        </row>
        <row r="697">
          <cell r="A697">
            <v>621</v>
          </cell>
          <cell r="B697" t="str">
            <v>Edificación habitacional</v>
          </cell>
        </row>
        <row r="698">
          <cell r="A698">
            <v>62101</v>
          </cell>
          <cell r="B698" t="str">
            <v>Obras de construcción para edificios habitacionales</v>
          </cell>
        </row>
        <row r="699">
          <cell r="A699">
            <v>62102</v>
          </cell>
          <cell r="B699" t="str">
            <v>Mantenimiento y rehabilitación de edificaciones habitacionales</v>
          </cell>
        </row>
        <row r="700">
          <cell r="A700">
            <v>622</v>
          </cell>
          <cell r="B700" t="str">
            <v>Edificación no habitacional</v>
          </cell>
        </row>
        <row r="701">
          <cell r="A701">
            <v>62201</v>
          </cell>
          <cell r="B701" t="str">
            <v>Obras de construcción para edificios no habitacionales</v>
          </cell>
        </row>
        <row r="702">
          <cell r="A702">
            <v>62202</v>
          </cell>
          <cell r="B702" t="str">
            <v>Mantenimiento y rehabilitación de edificaciones no habitacionales</v>
          </cell>
        </row>
        <row r="703">
          <cell r="A703">
            <v>623</v>
          </cell>
          <cell r="B703" t="str">
            <v>Construcción de obras para el abastecimiento de agua, petróleo, gas, electricidad y telecomunicaciones</v>
          </cell>
        </row>
        <row r="704">
          <cell r="A704">
            <v>62301</v>
          </cell>
          <cell r="B704" t="str">
            <v>Construcción de obras para el abastecimiento de agua, petróleo, gas, electricidad y telecomunicaciones</v>
          </cell>
        </row>
        <row r="705">
          <cell r="A705">
            <v>62302</v>
          </cell>
          <cell r="B705" t="str">
            <v>Mantenimiento y rehabilitación de obras para el abastecimiento de agua, petróleo, gas, electricidad y telecomunicaciones</v>
          </cell>
        </row>
        <row r="706">
          <cell r="A706">
            <v>624</v>
          </cell>
          <cell r="B706" t="str">
            <v>División de terrenos y construcción de obras de urbanización</v>
          </cell>
        </row>
        <row r="707">
          <cell r="A707">
            <v>62401</v>
          </cell>
          <cell r="B707" t="str">
            <v>Obras de preedificación en terrenos de construcción</v>
          </cell>
        </row>
        <row r="708">
          <cell r="A708">
            <v>62402</v>
          </cell>
          <cell r="B708" t="str">
            <v>Construcción de obras de urbanización</v>
          </cell>
        </row>
        <row r="709">
          <cell r="A709">
            <v>62403</v>
          </cell>
          <cell r="B709" t="str">
            <v>Mantenimiento y rehabilitación de obras de urbanización</v>
          </cell>
        </row>
        <row r="710">
          <cell r="A710">
            <v>625</v>
          </cell>
          <cell r="B710" t="str">
            <v>Construcción de vías de comunicación</v>
          </cell>
        </row>
        <row r="711">
          <cell r="A711">
            <v>62501</v>
          </cell>
          <cell r="B711" t="str">
            <v>Construcción de vías de comunicación</v>
          </cell>
        </row>
        <row r="712">
          <cell r="A712">
            <v>62502</v>
          </cell>
          <cell r="B712" t="str">
            <v>Mantenimiento y rehabilitación de las vías de comunicación</v>
          </cell>
        </row>
        <row r="713">
          <cell r="A713">
            <v>626</v>
          </cell>
          <cell r="B713" t="str">
            <v>Otras construcciones de ingeniería civil u obra pesada</v>
          </cell>
        </row>
        <row r="714">
          <cell r="A714">
            <v>62601</v>
          </cell>
          <cell r="B714" t="str">
            <v>Otras construcciones de ingeniería civil u obra pesada</v>
          </cell>
        </row>
        <row r="715">
          <cell r="A715">
            <v>62602</v>
          </cell>
          <cell r="B715" t="str">
            <v>Mantenimiento y rehabilitación de otras obras de ingeniería civil u obras pesadas</v>
          </cell>
        </row>
        <row r="716">
          <cell r="A716">
            <v>627</v>
          </cell>
          <cell r="B716" t="str">
            <v>Instalaciones y equipamiento en construcciones</v>
          </cell>
        </row>
        <row r="717">
          <cell r="A717">
            <v>62701</v>
          </cell>
          <cell r="B717" t="str">
            <v>Instalaciones y obras de construcción especializada</v>
          </cell>
        </row>
        <row r="718">
          <cell r="A718">
            <v>629</v>
          </cell>
          <cell r="B718" t="str">
            <v>Trabajos de acabados en edificaciones y otros trabajos especializados</v>
          </cell>
        </row>
        <row r="719">
          <cell r="A719">
            <v>62901</v>
          </cell>
          <cell r="B719" t="str">
            <v>Ensamble y edificación de construcciones prefabricadas</v>
          </cell>
        </row>
        <row r="720">
          <cell r="A720">
            <v>62902</v>
          </cell>
          <cell r="B720" t="str">
            <v>Obras de terminación y acabado de edificios</v>
          </cell>
        </row>
        <row r="721">
          <cell r="A721">
            <v>62903</v>
          </cell>
          <cell r="B721" t="str">
            <v>Servicios de supervisión de obras</v>
          </cell>
        </row>
        <row r="722">
          <cell r="A722">
            <v>62904</v>
          </cell>
          <cell r="B722" t="str">
            <v>Servicios para la liberación de derechos de vía</v>
          </cell>
        </row>
        <row r="723">
          <cell r="A723">
            <v>62905</v>
          </cell>
          <cell r="B723" t="str">
            <v>Otros servicios relacionados con obras públicas</v>
          </cell>
        </row>
        <row r="724">
          <cell r="A724">
            <v>6300</v>
          </cell>
          <cell r="B724" t="str">
            <v>PROYECTOS PRODUCTIVOS Y ACCIONES DE FOMENTO</v>
          </cell>
        </row>
        <row r="725">
          <cell r="A725">
            <v>631</v>
          </cell>
          <cell r="B725" t="str">
            <v>Estudios, formulación y evaluación de proyectos productivos no incluidos en conceptos anteriores de este capítulo</v>
          </cell>
        </row>
        <row r="726">
          <cell r="A726">
            <v>632</v>
          </cell>
          <cell r="B726" t="str">
            <v>Ejecución de proyectos productivos no incluidos en conceptos anteriores de este capítulo</v>
          </cell>
        </row>
        <row r="727">
          <cell r="A727">
            <v>7000</v>
          </cell>
          <cell r="B727" t="str">
            <v>INVERSIONES FINANCIERAS Y OTRAS PROVISIONES</v>
          </cell>
        </row>
        <row r="728">
          <cell r="A728">
            <v>7100</v>
          </cell>
          <cell r="B728" t="str">
            <v>INVERSIONES PARA EL FOMENTO DE ACTIVIDADES PRODUCTIVAS</v>
          </cell>
        </row>
        <row r="729">
          <cell r="A729">
            <v>711</v>
          </cell>
          <cell r="B729" t="str">
            <v>Créditos otorgados por entidades federativas y municipios al sector social y privado para el fomento de actividades productivas</v>
          </cell>
        </row>
        <row r="730">
          <cell r="A730">
            <v>712</v>
          </cell>
          <cell r="B730" t="str">
            <v>Créditos otorgados por las entidades federativas a municipios para el fomento de actividades productivas</v>
          </cell>
        </row>
        <row r="731">
          <cell r="A731">
            <v>7200</v>
          </cell>
          <cell r="B731" t="str">
            <v>ACCIONES Y PARTICIPACIONES DE CAPITAL</v>
          </cell>
        </row>
        <row r="732">
          <cell r="A732">
            <v>721</v>
          </cell>
          <cell r="B732" t="str">
            <v>Acciones y participaciones de capital en entidades paraestatales no empresariales y no financieras con fines de política económica</v>
          </cell>
        </row>
        <row r="733">
          <cell r="A733">
            <v>722</v>
          </cell>
          <cell r="B733" t="str">
            <v>Acciones y participaciones de capital en entidades paraestatales empresariales y no financieras con fines de política económica</v>
          </cell>
        </row>
        <row r="734">
          <cell r="A734">
            <v>723</v>
          </cell>
          <cell r="B734" t="str">
            <v>Acciones y participaciones de capital en instituciones paraestatales públicas financieras con fines de política económica</v>
          </cell>
        </row>
        <row r="735">
          <cell r="A735">
            <v>724</v>
          </cell>
          <cell r="B735" t="str">
            <v>Acciones y participaciones de capital en el sector privado con fines de política económica</v>
          </cell>
        </row>
        <row r="736">
          <cell r="A736">
            <v>725</v>
          </cell>
          <cell r="B736" t="str">
            <v>Acciones y participaciones de capital en organismos internacionales con fines de política económica</v>
          </cell>
        </row>
        <row r="737">
          <cell r="A737">
            <v>72501</v>
          </cell>
          <cell r="B737" t="str">
            <v>Adquisición de acciones de organismos internacionales</v>
          </cell>
        </row>
        <row r="738">
          <cell r="A738">
            <v>726</v>
          </cell>
          <cell r="B738" t="str">
            <v>Acciones y participaciones de capital en el sector externo con fines de política económica</v>
          </cell>
        </row>
        <row r="739">
          <cell r="A739">
            <v>727</v>
          </cell>
          <cell r="B739" t="str">
            <v>Acciones y participaciones de capital en el sector público con fines de gestión de liquidez</v>
          </cell>
        </row>
        <row r="740">
          <cell r="A740">
            <v>728</v>
          </cell>
          <cell r="B740" t="str">
            <v>Acciones y participaciones de capital en el sector privado con fines de gestión de liquidez</v>
          </cell>
        </row>
        <row r="741">
          <cell r="A741">
            <v>729</v>
          </cell>
          <cell r="B741" t="str">
            <v>Acciones y participaciones de capital en el sector externo con fines de gestión de liquidez</v>
          </cell>
        </row>
        <row r="742">
          <cell r="A742">
            <v>7300</v>
          </cell>
          <cell r="B742" t="str">
            <v>COMPRA DE TITULOS Y VALORES</v>
          </cell>
        </row>
        <row r="743">
          <cell r="A743">
            <v>731</v>
          </cell>
          <cell r="B743" t="str">
            <v>Bonos</v>
          </cell>
        </row>
        <row r="744">
          <cell r="A744">
            <v>73101</v>
          </cell>
          <cell r="B744" t="str">
            <v>Adquisición de bonos</v>
          </cell>
        </row>
        <row r="745">
          <cell r="A745">
            <v>732</v>
          </cell>
          <cell r="B745" t="str">
            <v>Valores representativos de deuda adquiridos con fines de política económica</v>
          </cell>
        </row>
        <row r="746">
          <cell r="A746">
            <v>733</v>
          </cell>
          <cell r="B746" t="str">
            <v>Valores representativos de deuda adquiridos con fines de gestión de liquidez</v>
          </cell>
        </row>
        <row r="747">
          <cell r="A747">
            <v>734</v>
          </cell>
          <cell r="B747" t="str">
            <v>Obligaciones negociables adquiridas con fines de política económica</v>
          </cell>
        </row>
        <row r="748">
          <cell r="A748">
            <v>735</v>
          </cell>
          <cell r="B748" t="str">
            <v>Obligaciones negociables adquiridas con fines de gestión de liquidez</v>
          </cell>
        </row>
        <row r="749">
          <cell r="A749">
            <v>73501</v>
          </cell>
          <cell r="B749" t="str">
            <v>Adquisición de obligaciones</v>
          </cell>
        </row>
        <row r="750">
          <cell r="A750">
            <v>739</v>
          </cell>
          <cell r="B750" t="str">
            <v>Otros valores</v>
          </cell>
        </row>
        <row r="751">
          <cell r="A751">
            <v>73901</v>
          </cell>
          <cell r="B751" t="str">
            <v>Fideicomisos para adquisición de títulos de crédito</v>
          </cell>
        </row>
        <row r="752">
          <cell r="A752">
            <v>73902</v>
          </cell>
          <cell r="B752" t="str">
            <v>Adquisición de acciones</v>
          </cell>
        </row>
        <row r="753">
          <cell r="A753">
            <v>73903</v>
          </cell>
          <cell r="B753" t="str">
            <v>Adquisición de otros valores</v>
          </cell>
        </row>
        <row r="754">
          <cell r="A754">
            <v>7400</v>
          </cell>
          <cell r="B754" t="str">
            <v>CONCESION DE PRESTAMOS</v>
          </cell>
        </row>
        <row r="755">
          <cell r="A755">
            <v>741</v>
          </cell>
          <cell r="B755" t="str">
            <v>Concesión de préstamos a entidades paraestatales no empresariales y no financieras con fines de política económica</v>
          </cell>
        </row>
        <row r="756">
          <cell r="A756">
            <v>742</v>
          </cell>
          <cell r="B756" t="str">
            <v>Concesión de préstamos a entidades paraestatales empresariales y no financieras con fines de política económica</v>
          </cell>
        </row>
        <row r="757">
          <cell r="A757">
            <v>74201</v>
          </cell>
          <cell r="B757" t="str">
            <v>Créditos directos para actividades productivas otorgados a entidades paraestatales empresariales y no financieras con fines de política económica</v>
          </cell>
        </row>
        <row r="758">
          <cell r="A758">
            <v>743</v>
          </cell>
          <cell r="B758" t="str">
            <v>Concesión de préstamos a instituciones paraestatales públicas financieras con fines de política económica</v>
          </cell>
        </row>
        <row r="759">
          <cell r="A759">
            <v>744</v>
          </cell>
          <cell r="B759" t="str">
            <v>Concesión de préstamos a entidades federativas y municipios con fines de política económica</v>
          </cell>
        </row>
        <row r="760">
          <cell r="A760">
            <v>74401</v>
          </cell>
          <cell r="B760" t="str">
            <v>Créditos directos para actividades productivas otorgados a entidades federativas y municipios con fines de política económica</v>
          </cell>
        </row>
        <row r="761">
          <cell r="A761">
            <v>745</v>
          </cell>
          <cell r="B761" t="str">
            <v>Concesión de préstamos al sector privado con fines de política económica</v>
          </cell>
        </row>
        <row r="762">
          <cell r="A762">
            <v>74501</v>
          </cell>
          <cell r="B762" t="str">
            <v>Créditos directos para actividades productivas otorgados al sector privado con fines de política económica</v>
          </cell>
        </row>
        <row r="763">
          <cell r="A763">
            <v>74502</v>
          </cell>
          <cell r="B763" t="str">
            <v>Fideicomisos para financiamiento de obras</v>
          </cell>
        </row>
        <row r="764">
          <cell r="A764">
            <v>74503</v>
          </cell>
          <cell r="B764" t="str">
            <v>Fideicomisos para financiamientos agropecuarios</v>
          </cell>
        </row>
        <row r="765">
          <cell r="A765">
            <v>74504</v>
          </cell>
          <cell r="B765" t="str">
            <v>Fideicomisos para financiamientos industriales</v>
          </cell>
        </row>
        <row r="766">
          <cell r="A766">
            <v>74505</v>
          </cell>
          <cell r="B766" t="str">
            <v>Fideicomisos para financiamientos al comercio y otros servicios</v>
          </cell>
        </row>
        <row r="767">
          <cell r="A767">
            <v>74506</v>
          </cell>
          <cell r="B767" t="str">
            <v>Fideicomisos para financiamientos de vivienda</v>
          </cell>
        </row>
        <row r="768">
          <cell r="A768">
            <v>746</v>
          </cell>
          <cell r="B768" t="str">
            <v>Concesión de préstamos al sector externo con fines de política económica</v>
          </cell>
        </row>
        <row r="769">
          <cell r="A769">
            <v>747</v>
          </cell>
          <cell r="B769" t="str">
            <v>Concesión de préstamos al sector público con fines de gestión de liquidez</v>
          </cell>
        </row>
        <row r="770">
          <cell r="A770">
            <v>748</v>
          </cell>
          <cell r="B770" t="str">
            <v>Concesión de préstamos al sector privado con fines de gestión de liquidez</v>
          </cell>
        </row>
        <row r="771">
          <cell r="A771">
            <v>749</v>
          </cell>
          <cell r="B771" t="str">
            <v>Concesión de préstamos al sector externo con fines de gestión de liquidez</v>
          </cell>
        </row>
        <row r="772">
          <cell r="A772">
            <v>7500</v>
          </cell>
          <cell r="B772" t="str">
            <v>INVERSIONES EN FIDEICOMISOS, MANDATOS Y OTROS ANALOGOS</v>
          </cell>
        </row>
        <row r="773">
          <cell r="A773">
            <v>751</v>
          </cell>
          <cell r="B773" t="str">
            <v>Inversiones en fideicomisos del Poder Ejecutivo</v>
          </cell>
        </row>
        <row r="774">
          <cell r="A774">
            <v>752</v>
          </cell>
          <cell r="B774" t="str">
            <v>Inversiones en fideicomisos del Poder Legislativo</v>
          </cell>
        </row>
        <row r="775">
          <cell r="A775">
            <v>753</v>
          </cell>
          <cell r="B775" t="str">
            <v>Inversiones en fideicomisos del Poder Judicial</v>
          </cell>
        </row>
        <row r="776">
          <cell r="A776">
            <v>754</v>
          </cell>
          <cell r="B776" t="str">
            <v>Inversiones en fideicomisos públicos no empresariales y no financieros</v>
          </cell>
        </row>
        <row r="777">
          <cell r="A777">
            <v>755</v>
          </cell>
          <cell r="B777" t="str">
            <v>Inversiones en fideicomisos públicos empresariales y no financieros</v>
          </cell>
        </row>
        <row r="778">
          <cell r="A778">
            <v>75501</v>
          </cell>
          <cell r="B778" t="str">
            <v>Inversiones en fideicomisos públicos empresariales y no financieros considerados entidades paraestatales</v>
          </cell>
        </row>
        <row r="779">
          <cell r="A779">
            <v>756</v>
          </cell>
          <cell r="B779" t="str">
            <v>Inversiones en fideicomisos públicos financieros</v>
          </cell>
        </row>
        <row r="780">
          <cell r="A780">
            <v>75601</v>
          </cell>
          <cell r="B780" t="str">
            <v>Inversiones en fideicomisos públicos considerados entidades paraestatales</v>
          </cell>
        </row>
        <row r="781">
          <cell r="A781">
            <v>75602</v>
          </cell>
          <cell r="B781" t="str">
            <v>Inversiones en mandatos y otros análogos</v>
          </cell>
        </row>
        <row r="782">
          <cell r="A782">
            <v>757</v>
          </cell>
          <cell r="B782" t="str">
            <v>Inversiones en fideicomisos de entidades federativas</v>
          </cell>
        </row>
        <row r="783">
          <cell r="A783">
            <v>758</v>
          </cell>
          <cell r="B783" t="str">
            <v>Inversiones en fideicomisos de municipios</v>
          </cell>
        </row>
        <row r="784">
          <cell r="A784">
            <v>759</v>
          </cell>
          <cell r="B784" t="str">
            <v>Fideicomisos de empresas privadas y particulares</v>
          </cell>
        </row>
        <row r="785">
          <cell r="A785">
            <v>7600</v>
          </cell>
          <cell r="B785" t="str">
            <v>OTRAS INVERSIONES FINANCIERAS</v>
          </cell>
        </row>
        <row r="786">
          <cell r="A786">
            <v>761</v>
          </cell>
          <cell r="B786" t="str">
            <v>Depósitos a largo plazo en moneda nacional</v>
          </cell>
        </row>
        <row r="787">
          <cell r="A787">
            <v>762</v>
          </cell>
          <cell r="B787" t="str">
            <v>Depósitos a largo plazo en moneda extranjera</v>
          </cell>
        </row>
        <row r="788">
          <cell r="A788">
            <v>7900</v>
          </cell>
          <cell r="B788" t="str">
            <v>PROVISIONES PARA CONTINGENCIAS Y OTRAS EROGACIONES ESPECIALES</v>
          </cell>
        </row>
        <row r="789">
          <cell r="A789">
            <v>791</v>
          </cell>
          <cell r="B789" t="str">
            <v>Contingencias por fenómenos naturales</v>
          </cell>
        </row>
        <row r="790">
          <cell r="A790">
            <v>792</v>
          </cell>
          <cell r="B790" t="str">
            <v>Contingencias socioeconómicas</v>
          </cell>
        </row>
        <row r="791">
          <cell r="A791">
            <v>799</v>
          </cell>
          <cell r="B791" t="str">
            <v>Otras erogaciones especiales</v>
          </cell>
        </row>
        <row r="792">
          <cell r="A792">
            <v>79901</v>
          </cell>
          <cell r="B792" t="str">
            <v>Erogaciones contingentes</v>
          </cell>
        </row>
        <row r="793">
          <cell r="A793">
            <v>79902</v>
          </cell>
          <cell r="B793" t="str">
            <v>Provisiones para erogaciones especiales</v>
          </cell>
        </row>
        <row r="794">
          <cell r="A794">
            <v>8000</v>
          </cell>
          <cell r="B794" t="str">
            <v>PARTICIPACIONES Y APORTACIONES</v>
          </cell>
        </row>
        <row r="795">
          <cell r="A795">
            <v>8100</v>
          </cell>
          <cell r="B795" t="str">
            <v>PARTICIPACIONES</v>
          </cell>
        </row>
        <row r="796">
          <cell r="A796">
            <v>9000</v>
          </cell>
          <cell r="B796" t="str">
            <v>DEUDA PUBLICA</v>
          </cell>
        </row>
        <row r="797">
          <cell r="A797">
            <v>9100</v>
          </cell>
          <cell r="B797" t="str">
            <v>AMORTIZACION DE LA DEUDA PUBLICA</v>
          </cell>
        </row>
        <row r="798">
          <cell r="A798">
            <v>911</v>
          </cell>
          <cell r="B798" t="str">
            <v>Amortización de la deuda interna con instituciones de crédito</v>
          </cell>
        </row>
        <row r="799">
          <cell r="A799">
            <v>91101</v>
          </cell>
          <cell r="B799" t="str">
            <v>Amortización de la deuda interna con instituciones de crédito</v>
          </cell>
        </row>
        <row r="800">
          <cell r="A800">
            <v>91102</v>
          </cell>
          <cell r="B800" t="str">
            <v>Amortización de la deuda interna derivada de proyectos de infraestructura productiva de largo plazo</v>
          </cell>
        </row>
        <row r="801">
          <cell r="A801">
            <v>912</v>
          </cell>
          <cell r="B801" t="str">
            <v>Amortización de la deuda interna por emisión de títulos y valores</v>
          </cell>
        </row>
        <row r="802">
          <cell r="A802">
            <v>91201</v>
          </cell>
          <cell r="B802" t="str">
            <v>Amortización de la deuda por emisión de valores gubernamentales</v>
          </cell>
        </row>
        <row r="803">
          <cell r="A803">
            <v>913</v>
          </cell>
          <cell r="B803" t="str">
            <v>Amortización de arrendamientos financieros nacionales</v>
          </cell>
        </row>
        <row r="804">
          <cell r="A804">
            <v>91301</v>
          </cell>
          <cell r="B804" t="str">
            <v>Amortización de arrendamientos financieros nacionales</v>
          </cell>
        </row>
        <row r="805">
          <cell r="A805">
            <v>91302</v>
          </cell>
          <cell r="B805" t="str">
            <v>Amortización de arrendamientos financieros especiales</v>
          </cell>
        </row>
        <row r="806">
          <cell r="A806">
            <v>914</v>
          </cell>
          <cell r="B806" t="str">
            <v>Amortización de la deuda externa con instituciones de crédito</v>
          </cell>
        </row>
        <row r="807">
          <cell r="A807">
            <v>91401</v>
          </cell>
          <cell r="B807" t="str">
            <v>Amortización de la deuda externa con instituciones de crédito</v>
          </cell>
        </row>
        <row r="808">
          <cell r="A808">
            <v>91402</v>
          </cell>
          <cell r="B808" t="str">
            <v>Amortización de la deuda externa derivada de proyectos de infraestructura productiva de largo plazo</v>
          </cell>
        </row>
        <row r="809">
          <cell r="A809">
            <v>915</v>
          </cell>
          <cell r="B809" t="str">
            <v>Amortización de deuda externa con organismos financieros internacionales</v>
          </cell>
        </row>
        <row r="810">
          <cell r="A810">
            <v>91501</v>
          </cell>
          <cell r="B810" t="str">
            <v>Amortización de la deuda con organismos financieros internacionales</v>
          </cell>
        </row>
        <row r="811">
          <cell r="A811">
            <v>916</v>
          </cell>
          <cell r="B811" t="str">
            <v>Amortización de la deuda bilateral</v>
          </cell>
        </row>
        <row r="812">
          <cell r="A812">
            <v>91601</v>
          </cell>
          <cell r="B812" t="str">
            <v>Amortización de la deuda bilateral</v>
          </cell>
        </row>
        <row r="813">
          <cell r="A813">
            <v>917</v>
          </cell>
          <cell r="B813" t="str">
            <v>Amortización de la deuda externa por emisión de títulos y valores</v>
          </cell>
        </row>
        <row r="814">
          <cell r="A814">
            <v>91701</v>
          </cell>
          <cell r="B814" t="str">
            <v>Amortización de la deuda externa por bonos</v>
          </cell>
        </row>
        <row r="815">
          <cell r="A815">
            <v>918</v>
          </cell>
          <cell r="B815" t="str">
            <v>Amortización de arrendamientos financieros internacionales</v>
          </cell>
        </row>
        <row r="816">
          <cell r="A816">
            <v>91801</v>
          </cell>
          <cell r="B816" t="str">
            <v>Amortización de arrendamientos financieros internacionales</v>
          </cell>
        </row>
        <row r="817">
          <cell r="A817">
            <v>9200</v>
          </cell>
          <cell r="B817" t="str">
            <v>INTERESES DE LA DEUDA PUBLICA</v>
          </cell>
        </row>
        <row r="818">
          <cell r="A818">
            <v>921</v>
          </cell>
          <cell r="B818" t="str">
            <v>Intereses de la deuda interna con instituciones de crédito</v>
          </cell>
        </row>
        <row r="819">
          <cell r="A819">
            <v>92101</v>
          </cell>
          <cell r="B819" t="str">
            <v>Intereses de la deuda interna con instituciones de crédito</v>
          </cell>
        </row>
        <row r="820">
          <cell r="A820">
            <v>92102</v>
          </cell>
          <cell r="B820" t="str">
            <v>Intereses de la deuda interna derivada de proyectos de infraestructura productiva de largo plazo</v>
          </cell>
        </row>
        <row r="821">
          <cell r="A821">
            <v>922</v>
          </cell>
          <cell r="B821" t="str">
            <v>Intereses derivados de la colocación de títulos y valores</v>
          </cell>
        </row>
        <row r="822">
          <cell r="A822">
            <v>92201</v>
          </cell>
          <cell r="B822" t="str">
            <v>Intereses derivados de la colocación de valores gubernamentales</v>
          </cell>
        </row>
        <row r="823">
          <cell r="A823">
            <v>923</v>
          </cell>
          <cell r="B823" t="str">
            <v>Intereses por arrendamientos financieros nacionales</v>
          </cell>
        </row>
        <row r="824">
          <cell r="A824">
            <v>92301</v>
          </cell>
          <cell r="B824" t="str">
            <v>Intereses por arrendamientos financieros nacionales</v>
          </cell>
        </row>
        <row r="825">
          <cell r="A825">
            <v>92302</v>
          </cell>
          <cell r="B825" t="str">
            <v>Intereses por arrendamientos financieros especiales</v>
          </cell>
        </row>
        <row r="826">
          <cell r="A826">
            <v>924</v>
          </cell>
          <cell r="B826" t="str">
            <v>Intereses de la deuda externa con instituciones de crédito</v>
          </cell>
        </row>
        <row r="827">
          <cell r="A827">
            <v>92401</v>
          </cell>
          <cell r="B827" t="str">
            <v>Intereses de la deuda externa con instituciones de crédito</v>
          </cell>
        </row>
        <row r="828">
          <cell r="A828">
            <v>92402</v>
          </cell>
          <cell r="B828" t="str">
            <v>Intereses de la deuda externa derivada de proyectos de infraestructura productiva de largo plazo</v>
          </cell>
        </row>
        <row r="829">
          <cell r="A829">
            <v>925</v>
          </cell>
          <cell r="B829" t="str">
            <v>Intereses de la deuda con organismos financieros Internacionales</v>
          </cell>
        </row>
        <row r="830">
          <cell r="A830">
            <v>92501</v>
          </cell>
          <cell r="B830" t="str">
            <v>Intereses de la deuda con organismos financieros internacionales</v>
          </cell>
        </row>
        <row r="831">
          <cell r="A831">
            <v>926</v>
          </cell>
          <cell r="B831" t="str">
            <v>Intereses de la deuda bilateral</v>
          </cell>
        </row>
        <row r="832">
          <cell r="A832">
            <v>92601</v>
          </cell>
          <cell r="B832" t="str">
            <v>Intereses de la deuda bilateral</v>
          </cell>
        </row>
        <row r="833">
          <cell r="A833">
            <v>927</v>
          </cell>
          <cell r="B833" t="str">
            <v>Intereses derivados de la colocación de títulos y valores en el exterior</v>
          </cell>
        </row>
        <row r="834">
          <cell r="A834">
            <v>92701</v>
          </cell>
          <cell r="B834" t="str">
            <v>Intereses derivados de la colocación externa de bonos</v>
          </cell>
        </row>
        <row r="835">
          <cell r="A835">
            <v>928</v>
          </cell>
          <cell r="B835" t="str">
            <v>Intereses por arrendamientos financieros internacionales</v>
          </cell>
        </row>
        <row r="836">
          <cell r="A836">
            <v>92801</v>
          </cell>
          <cell r="B836" t="str">
            <v>Intereses por arrendamientos financieros internacionales</v>
          </cell>
        </row>
        <row r="837">
          <cell r="A837">
            <v>9300</v>
          </cell>
          <cell r="B837" t="str">
            <v>COMISIONES DE LA DEUDA PUBLICA</v>
          </cell>
        </row>
        <row r="838">
          <cell r="A838">
            <v>931</v>
          </cell>
          <cell r="B838" t="str">
            <v>Comisiones de la deuda pública interna</v>
          </cell>
        </row>
        <row r="839">
          <cell r="A839">
            <v>93101</v>
          </cell>
          <cell r="B839" t="str">
            <v>Comisiones de la deuda interna</v>
          </cell>
        </row>
        <row r="840">
          <cell r="A840">
            <v>932</v>
          </cell>
          <cell r="B840" t="str">
            <v>Comisiones de la deuda pública externa</v>
          </cell>
        </row>
        <row r="841">
          <cell r="A841">
            <v>93201</v>
          </cell>
          <cell r="B841" t="str">
            <v>Comisiones de la deuda externa</v>
          </cell>
        </row>
        <row r="842">
          <cell r="A842">
            <v>9400</v>
          </cell>
          <cell r="B842" t="str">
            <v>GASTOS DE LA DEUDA PUBLICA</v>
          </cell>
        </row>
        <row r="843">
          <cell r="A843">
            <v>941</v>
          </cell>
          <cell r="B843" t="str">
            <v>Gastos de la deuda pública interna</v>
          </cell>
        </row>
        <row r="844">
          <cell r="A844">
            <v>94101</v>
          </cell>
          <cell r="B844" t="str">
            <v>Gastos de la deuda interna</v>
          </cell>
        </row>
        <row r="845">
          <cell r="A845">
            <v>942</v>
          </cell>
          <cell r="B845" t="str">
            <v>Gastos de la deuda pública externa</v>
          </cell>
        </row>
        <row r="846">
          <cell r="A846">
            <v>94201</v>
          </cell>
          <cell r="B846" t="str">
            <v>Gastos de la deuda externa</v>
          </cell>
        </row>
        <row r="847">
          <cell r="A847">
            <v>9500</v>
          </cell>
          <cell r="B847" t="str">
            <v>COSTO POR COBERTURAS</v>
          </cell>
        </row>
        <row r="848">
          <cell r="A848">
            <v>951</v>
          </cell>
          <cell r="B848" t="str">
            <v>Costos por coberturas</v>
          </cell>
        </row>
        <row r="849">
          <cell r="A849">
            <v>95101</v>
          </cell>
          <cell r="B849" t="str">
            <v>Costo por coberturas</v>
          </cell>
        </row>
        <row r="850">
          <cell r="A850">
            <v>9600</v>
          </cell>
          <cell r="B850" t="str">
            <v>APOYOS FINANCIEROS</v>
          </cell>
        </row>
        <row r="851">
          <cell r="A851">
            <v>961</v>
          </cell>
          <cell r="B851" t="str">
            <v>Apoyos a intermediarios financieros</v>
          </cell>
        </row>
        <row r="852">
          <cell r="A852">
            <v>96101</v>
          </cell>
          <cell r="B852" t="str">
            <v>Apoyos a intermediarios financieros</v>
          </cell>
        </row>
        <row r="853">
          <cell r="A853">
            <v>962</v>
          </cell>
          <cell r="B853" t="str">
            <v>Apoyos a ahorradores y deudores del Sistema Financiero Nacional</v>
          </cell>
        </row>
        <row r="854">
          <cell r="A854">
            <v>96201</v>
          </cell>
          <cell r="B854" t="str">
            <v>Apoyos a ahorradores y deudores de la banca</v>
          </cell>
        </row>
        <row r="855">
          <cell r="A855">
            <v>9900</v>
          </cell>
          <cell r="B855" t="str">
            <v>ADEUDOS DE EJERCICIOS FISCALES ANTERIORES (ADEFAS)</v>
          </cell>
        </row>
        <row r="856">
          <cell r="A856">
            <v>991</v>
          </cell>
          <cell r="B856" t="str">
            <v>ADEFAS</v>
          </cell>
        </row>
        <row r="857">
          <cell r="A857">
            <v>99101</v>
          </cell>
          <cell r="B857" t="str">
            <v>Adeudos de ejercicios fiscales anteriores</v>
          </cell>
        </row>
      </sheetData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cc"/>
      <sheetName val="serv. a"/>
      <sheetName val="servic"/>
      <sheetName val="combus"/>
      <sheetName val="por tasar"/>
      <sheetName val="Hoja1"/>
      <sheetName val="mani"/>
      <sheetName val="Hoja2"/>
      <sheetName val="NCR_ASA Reporte 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B1">
            <v>21842</v>
          </cell>
          <cell r="C1">
            <v>90</v>
          </cell>
        </row>
        <row r="2">
          <cell r="B2">
            <v>21843</v>
          </cell>
          <cell r="C2">
            <v>90</v>
          </cell>
        </row>
        <row r="3">
          <cell r="B3">
            <v>21857</v>
          </cell>
          <cell r="C3">
            <v>90</v>
          </cell>
        </row>
        <row r="4">
          <cell r="B4">
            <v>21952</v>
          </cell>
          <cell r="C4">
            <v>90</v>
          </cell>
        </row>
        <row r="5">
          <cell r="B5">
            <v>21953</v>
          </cell>
          <cell r="C5">
            <v>90</v>
          </cell>
        </row>
        <row r="6">
          <cell r="B6">
            <v>21954</v>
          </cell>
          <cell r="C6">
            <v>90</v>
          </cell>
        </row>
        <row r="7">
          <cell r="B7">
            <v>21955</v>
          </cell>
          <cell r="C7">
            <v>90</v>
          </cell>
        </row>
        <row r="8">
          <cell r="B8">
            <v>21956</v>
          </cell>
          <cell r="C8">
            <v>90</v>
          </cell>
        </row>
        <row r="9">
          <cell r="B9">
            <v>21957</v>
          </cell>
          <cell r="C9">
            <v>90</v>
          </cell>
        </row>
        <row r="10">
          <cell r="B10">
            <v>21959</v>
          </cell>
          <cell r="C10">
            <v>90</v>
          </cell>
        </row>
        <row r="11">
          <cell r="B11">
            <v>21830</v>
          </cell>
          <cell r="C11">
            <v>452</v>
          </cell>
        </row>
        <row r="12">
          <cell r="B12">
            <v>21835</v>
          </cell>
          <cell r="C12">
            <v>452</v>
          </cell>
        </row>
        <row r="13">
          <cell r="B13">
            <v>21962</v>
          </cell>
          <cell r="C13">
            <v>452</v>
          </cell>
        </row>
        <row r="14">
          <cell r="B14">
            <v>21861</v>
          </cell>
          <cell r="C14">
            <v>814</v>
          </cell>
        </row>
        <row r="15">
          <cell r="B15">
            <v>21963</v>
          </cell>
          <cell r="C15">
            <v>1420</v>
          </cell>
        </row>
        <row r="16">
          <cell r="B16">
            <v>21965</v>
          </cell>
          <cell r="C16">
            <v>1420</v>
          </cell>
        </row>
        <row r="17">
          <cell r="B17">
            <v>21863</v>
          </cell>
          <cell r="C17">
            <v>1440</v>
          </cell>
        </row>
        <row r="18">
          <cell r="B18">
            <v>21871</v>
          </cell>
          <cell r="C18">
            <v>1603</v>
          </cell>
        </row>
        <row r="19">
          <cell r="B19">
            <v>21827</v>
          </cell>
          <cell r="C19">
            <v>1627</v>
          </cell>
        </row>
        <row r="20">
          <cell r="B20">
            <v>21922</v>
          </cell>
          <cell r="C20">
            <v>1627</v>
          </cell>
        </row>
        <row r="21">
          <cell r="B21">
            <v>21923</v>
          </cell>
          <cell r="C21">
            <v>1627</v>
          </cell>
        </row>
        <row r="22">
          <cell r="B22">
            <v>21924</v>
          </cell>
          <cell r="C22">
            <v>1627</v>
          </cell>
        </row>
        <row r="23">
          <cell r="B23">
            <v>21925</v>
          </cell>
          <cell r="C23">
            <v>1627</v>
          </cell>
        </row>
        <row r="24">
          <cell r="B24">
            <v>21926</v>
          </cell>
          <cell r="C24">
            <v>1627</v>
          </cell>
        </row>
        <row r="25">
          <cell r="B25">
            <v>21927</v>
          </cell>
          <cell r="C25">
            <v>1627</v>
          </cell>
        </row>
        <row r="26">
          <cell r="B26">
            <v>21928</v>
          </cell>
          <cell r="C26">
            <v>1627</v>
          </cell>
        </row>
        <row r="27">
          <cell r="B27">
            <v>21929</v>
          </cell>
          <cell r="C27">
            <v>1627</v>
          </cell>
        </row>
        <row r="28">
          <cell r="B28">
            <v>21930</v>
          </cell>
          <cell r="C28">
            <v>1627</v>
          </cell>
        </row>
        <row r="29">
          <cell r="B29">
            <v>21931</v>
          </cell>
          <cell r="C29">
            <v>1627</v>
          </cell>
        </row>
        <row r="30">
          <cell r="B30">
            <v>21932</v>
          </cell>
          <cell r="C30">
            <v>1627</v>
          </cell>
        </row>
        <row r="31">
          <cell r="B31">
            <v>21933</v>
          </cell>
          <cell r="C31">
            <v>1627</v>
          </cell>
        </row>
        <row r="32">
          <cell r="B32">
            <v>21934</v>
          </cell>
          <cell r="C32">
            <v>1627</v>
          </cell>
        </row>
        <row r="33">
          <cell r="B33">
            <v>21935</v>
          </cell>
          <cell r="C33">
            <v>1627</v>
          </cell>
        </row>
        <row r="34">
          <cell r="B34">
            <v>21936</v>
          </cell>
          <cell r="C34">
            <v>1627</v>
          </cell>
        </row>
        <row r="35">
          <cell r="B35">
            <v>21937</v>
          </cell>
          <cell r="C35">
            <v>1627</v>
          </cell>
        </row>
        <row r="36">
          <cell r="B36">
            <v>21938</v>
          </cell>
          <cell r="C36">
            <v>1627</v>
          </cell>
        </row>
        <row r="37">
          <cell r="B37">
            <v>21939</v>
          </cell>
          <cell r="C37">
            <v>1627</v>
          </cell>
        </row>
        <row r="38">
          <cell r="B38">
            <v>21940</v>
          </cell>
          <cell r="C38">
            <v>1627</v>
          </cell>
        </row>
        <row r="39">
          <cell r="B39">
            <v>21941</v>
          </cell>
          <cell r="C39">
            <v>1627</v>
          </cell>
        </row>
        <row r="40">
          <cell r="B40">
            <v>21942</v>
          </cell>
          <cell r="C40">
            <v>1627</v>
          </cell>
        </row>
        <row r="41">
          <cell r="B41">
            <v>21943</v>
          </cell>
          <cell r="C41">
            <v>1627</v>
          </cell>
        </row>
        <row r="42">
          <cell r="B42">
            <v>21944</v>
          </cell>
          <cell r="C42">
            <v>1627</v>
          </cell>
        </row>
        <row r="43">
          <cell r="B43">
            <v>21945</v>
          </cell>
          <cell r="C43">
            <v>1627</v>
          </cell>
        </row>
        <row r="44">
          <cell r="B44">
            <v>21946</v>
          </cell>
          <cell r="C44">
            <v>1627</v>
          </cell>
        </row>
        <row r="45">
          <cell r="B45">
            <v>21947</v>
          </cell>
          <cell r="C45">
            <v>1627</v>
          </cell>
        </row>
        <row r="46">
          <cell r="B46">
            <v>21948</v>
          </cell>
          <cell r="C46">
            <v>1627</v>
          </cell>
        </row>
        <row r="47">
          <cell r="B47">
            <v>21949</v>
          </cell>
          <cell r="C47">
            <v>1627</v>
          </cell>
        </row>
        <row r="48">
          <cell r="B48">
            <v>21950</v>
          </cell>
          <cell r="C48">
            <v>1627</v>
          </cell>
        </row>
        <row r="49">
          <cell r="B49">
            <v>21951</v>
          </cell>
          <cell r="C49">
            <v>1627</v>
          </cell>
        </row>
        <row r="50">
          <cell r="B50">
            <v>21865</v>
          </cell>
          <cell r="C50">
            <v>1628</v>
          </cell>
        </row>
        <row r="51">
          <cell r="B51">
            <v>21828</v>
          </cell>
          <cell r="C51">
            <v>1701</v>
          </cell>
        </row>
        <row r="52">
          <cell r="B52">
            <v>21831</v>
          </cell>
          <cell r="C52">
            <v>1802</v>
          </cell>
        </row>
        <row r="53">
          <cell r="B53">
            <v>21866</v>
          </cell>
          <cell r="C53">
            <v>1802</v>
          </cell>
        </row>
        <row r="54">
          <cell r="B54">
            <v>21826</v>
          </cell>
          <cell r="C54">
            <v>1841</v>
          </cell>
        </row>
        <row r="55">
          <cell r="B55">
            <v>21833</v>
          </cell>
          <cell r="C55">
            <v>2036</v>
          </cell>
        </row>
        <row r="56">
          <cell r="B56">
            <v>21839</v>
          </cell>
          <cell r="C56">
            <v>2036</v>
          </cell>
        </row>
        <row r="57">
          <cell r="B57">
            <v>21844</v>
          </cell>
          <cell r="C57">
            <v>2036</v>
          </cell>
        </row>
        <row r="58">
          <cell r="B58">
            <v>21845</v>
          </cell>
          <cell r="C58">
            <v>2036</v>
          </cell>
        </row>
        <row r="59">
          <cell r="B59">
            <v>21868</v>
          </cell>
          <cell r="C59">
            <v>2036</v>
          </cell>
        </row>
        <row r="60">
          <cell r="B60">
            <v>21872</v>
          </cell>
          <cell r="C60">
            <v>2036</v>
          </cell>
        </row>
        <row r="61">
          <cell r="B61">
            <v>21860</v>
          </cell>
          <cell r="C61">
            <v>2043</v>
          </cell>
        </row>
        <row r="62">
          <cell r="B62">
            <v>21823</v>
          </cell>
          <cell r="C62">
            <v>2260</v>
          </cell>
        </row>
        <row r="63">
          <cell r="B63">
            <v>21832</v>
          </cell>
          <cell r="C63">
            <v>2260</v>
          </cell>
        </row>
        <row r="64">
          <cell r="B64">
            <v>21841</v>
          </cell>
          <cell r="C64">
            <v>2260</v>
          </cell>
        </row>
        <row r="65">
          <cell r="B65">
            <v>21855</v>
          </cell>
          <cell r="C65">
            <v>2260</v>
          </cell>
        </row>
        <row r="66">
          <cell r="B66">
            <v>21856</v>
          </cell>
          <cell r="C66">
            <v>2260</v>
          </cell>
        </row>
        <row r="67">
          <cell r="B67">
            <v>21867</v>
          </cell>
          <cell r="C67">
            <v>2260</v>
          </cell>
        </row>
        <row r="68">
          <cell r="B68">
            <v>21869</v>
          </cell>
          <cell r="C68">
            <v>2260</v>
          </cell>
        </row>
        <row r="69">
          <cell r="B69">
            <v>21966</v>
          </cell>
          <cell r="C69">
            <v>2260</v>
          </cell>
        </row>
        <row r="70">
          <cell r="B70">
            <v>21958</v>
          </cell>
          <cell r="C70">
            <v>2288</v>
          </cell>
        </row>
        <row r="71">
          <cell r="B71">
            <v>21960</v>
          </cell>
          <cell r="C71">
            <v>2288</v>
          </cell>
        </row>
        <row r="72">
          <cell r="B72">
            <v>21838</v>
          </cell>
          <cell r="C72">
            <v>2556</v>
          </cell>
        </row>
        <row r="73">
          <cell r="B73">
            <v>21862</v>
          </cell>
          <cell r="C73">
            <v>3325</v>
          </cell>
        </row>
        <row r="74">
          <cell r="B74">
            <v>21858</v>
          </cell>
          <cell r="C74">
            <v>3383</v>
          </cell>
        </row>
        <row r="75">
          <cell r="B75">
            <v>21964</v>
          </cell>
          <cell r="C75">
            <v>3383</v>
          </cell>
        </row>
        <row r="76">
          <cell r="B76">
            <v>21968</v>
          </cell>
          <cell r="C76">
            <v>3605</v>
          </cell>
        </row>
        <row r="77">
          <cell r="B77">
            <v>21824</v>
          </cell>
          <cell r="C77">
            <v>3675</v>
          </cell>
        </row>
        <row r="78">
          <cell r="B78">
            <v>21859</v>
          </cell>
          <cell r="C78">
            <v>3675</v>
          </cell>
        </row>
        <row r="79">
          <cell r="B79">
            <v>21840</v>
          </cell>
          <cell r="C79">
            <v>3800</v>
          </cell>
        </row>
        <row r="80">
          <cell r="B80">
            <v>21864</v>
          </cell>
          <cell r="C80">
            <v>3800</v>
          </cell>
        </row>
        <row r="81">
          <cell r="B81">
            <v>21822</v>
          </cell>
          <cell r="C81">
            <v>3830</v>
          </cell>
        </row>
        <row r="82">
          <cell r="B82">
            <v>21836</v>
          </cell>
          <cell r="C82">
            <v>3977</v>
          </cell>
        </row>
        <row r="83">
          <cell r="B83">
            <v>21837</v>
          </cell>
          <cell r="C83">
            <v>3977</v>
          </cell>
        </row>
        <row r="84">
          <cell r="B84">
            <v>21970</v>
          </cell>
          <cell r="C84">
            <v>4587</v>
          </cell>
        </row>
        <row r="85">
          <cell r="B85">
            <v>21971</v>
          </cell>
          <cell r="C85">
            <v>4587</v>
          </cell>
        </row>
        <row r="86">
          <cell r="B86">
            <v>21870</v>
          </cell>
          <cell r="C86">
            <v>4680</v>
          </cell>
        </row>
        <row r="87">
          <cell r="B87">
            <v>21961</v>
          </cell>
          <cell r="C87">
            <v>4680</v>
          </cell>
        </row>
        <row r="88">
          <cell r="B88">
            <v>21829</v>
          </cell>
          <cell r="C88">
            <v>4759</v>
          </cell>
        </row>
        <row r="89">
          <cell r="B89">
            <v>21850</v>
          </cell>
          <cell r="C89">
            <v>4759</v>
          </cell>
        </row>
        <row r="90">
          <cell r="B90">
            <v>21825</v>
          </cell>
          <cell r="C90">
            <v>4780</v>
          </cell>
        </row>
        <row r="91">
          <cell r="B91">
            <v>21834</v>
          </cell>
          <cell r="C91">
            <v>4780</v>
          </cell>
        </row>
        <row r="92">
          <cell r="B92">
            <v>21969</v>
          </cell>
          <cell r="C92">
            <v>4886</v>
          </cell>
        </row>
        <row r="93">
          <cell r="B93">
            <v>21851</v>
          </cell>
          <cell r="C93">
            <v>4893</v>
          </cell>
        </row>
      </sheetData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1_2"/>
      <sheetName val="Anexo 2_2"/>
      <sheetName val="PEF 2011"/>
      <sheetName val="Combos_Varios"/>
      <sheetName val="PND_Eje_Objetivo"/>
      <sheetName val="PND_Objetivo_Estrategia"/>
      <sheetName val="Ramo_UR"/>
      <sheetName val="Subtipo"/>
      <sheetName val="Definiciones PND"/>
      <sheetName val="Programa_Proyecto"/>
      <sheetName val="Hoja2"/>
    </sheetNames>
    <sheetDataSet>
      <sheetData sheetId="0">
        <row r="13">
          <cell r="A13" t="str">
            <v>Seleccione Tipo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Tipo de Programa y Proyecto</v>
          </cell>
        </row>
        <row r="2">
          <cell r="A2" t="str">
            <v>Proyecto</v>
          </cell>
        </row>
        <row r="3">
          <cell r="A3" t="str">
            <v>Proyecto</v>
          </cell>
        </row>
        <row r="4">
          <cell r="A4" t="str">
            <v>Proyecto</v>
          </cell>
        </row>
        <row r="5">
          <cell r="A5" t="str">
            <v>Proyecto</v>
          </cell>
        </row>
        <row r="6">
          <cell r="A6" t="str">
            <v>Proyecto</v>
          </cell>
        </row>
        <row r="7">
          <cell r="A7" t="str">
            <v>Programa</v>
          </cell>
        </row>
        <row r="8">
          <cell r="A8" t="str">
            <v>Programa</v>
          </cell>
        </row>
        <row r="9">
          <cell r="A9" t="str">
            <v>Programa</v>
          </cell>
        </row>
        <row r="10">
          <cell r="A10" t="str">
            <v>Programa</v>
          </cell>
        </row>
      </sheetData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 pas (2)"/>
      <sheetName val="con pas"/>
      <sheetName val="sin pas"/>
      <sheetName val="del mes con pas"/>
      <sheetName val="del mes sinpas"/>
      <sheetName val="OK-CON PAS"/>
      <sheetName val="CAL"/>
      <sheetName val="OK-SIN PA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>
            <v>1000</v>
          </cell>
          <cell r="B1" t="str">
            <v>SERVICIOS PERSONALES</v>
          </cell>
        </row>
        <row r="2">
          <cell r="A2">
            <v>1100</v>
          </cell>
          <cell r="B2" t="str">
            <v>REMUNERACIONES AL PERSONAL DE CARÁCTER PERMANENTE</v>
          </cell>
        </row>
        <row r="3">
          <cell r="A3">
            <v>111</v>
          </cell>
          <cell r="B3" t="str">
            <v>Dietas</v>
          </cell>
        </row>
        <row r="4">
          <cell r="A4">
            <v>11101</v>
          </cell>
          <cell r="B4" t="str">
            <v>Dietas</v>
          </cell>
        </row>
        <row r="5">
          <cell r="A5">
            <v>112</v>
          </cell>
          <cell r="B5" t="str">
            <v>Haberes</v>
          </cell>
        </row>
        <row r="6">
          <cell r="A6">
            <v>11201</v>
          </cell>
          <cell r="B6" t="str">
            <v>Haberes</v>
          </cell>
        </row>
        <row r="7">
          <cell r="A7">
            <v>113</v>
          </cell>
          <cell r="B7" t="str">
            <v>Sueldos base al personal permanente</v>
          </cell>
        </row>
        <row r="8">
          <cell r="A8">
            <v>11301</v>
          </cell>
          <cell r="B8" t="str">
            <v>Sueldos base</v>
          </cell>
        </row>
        <row r="9">
          <cell r="A9">
            <v>114</v>
          </cell>
          <cell r="B9" t="str">
            <v>Remuneraciones por adscripción laboral en el extranjero</v>
          </cell>
        </row>
        <row r="10">
          <cell r="A10">
            <v>11401</v>
          </cell>
          <cell r="B10" t="str">
            <v>Retribuciones por adscripción en el extranjero</v>
          </cell>
        </row>
        <row r="11">
          <cell r="A11">
            <v>1200</v>
          </cell>
          <cell r="B11" t="str">
            <v>REMUNERACIONES AL PERSONAL DE CARÁCTER TRANSITORIO</v>
          </cell>
        </row>
        <row r="12">
          <cell r="A12">
            <v>121</v>
          </cell>
          <cell r="B12" t="str">
            <v>Honorraios asimilables a salarios</v>
          </cell>
        </row>
        <row r="13">
          <cell r="A13">
            <v>12101</v>
          </cell>
          <cell r="B13" t="str">
            <v>Honorarios</v>
          </cell>
        </row>
        <row r="14">
          <cell r="A14">
            <v>122</v>
          </cell>
          <cell r="B14" t="str">
            <v>Sueldos base al personal eventual</v>
          </cell>
        </row>
        <row r="15">
          <cell r="A15">
            <v>12201</v>
          </cell>
          <cell r="B15" t="str">
            <v xml:space="preserve">Sueldos base al personal eventual </v>
          </cell>
        </row>
        <row r="16">
          <cell r="A16">
            <v>12202</v>
          </cell>
          <cell r="B16" t="str">
            <v>Compensaciones a sustitutos de profesores</v>
          </cell>
        </row>
        <row r="17">
          <cell r="A17">
            <v>123</v>
          </cell>
          <cell r="B17" t="str">
            <v>Retribuciones por servicios de carácter social</v>
          </cell>
        </row>
        <row r="18">
          <cell r="A18">
            <v>12301</v>
          </cell>
          <cell r="B18" t="str">
            <v>Retribuciones por servicios de carácter social</v>
          </cell>
        </row>
        <row r="19">
          <cell r="A19">
            <v>124</v>
          </cell>
          <cell r="B19" t="str">
            <v>Retribución a los representantes de los trabajadores y de los patrones en la junta de Conciliación y Arbitraje</v>
          </cell>
        </row>
        <row r="20">
          <cell r="A20">
            <v>12401</v>
          </cell>
          <cell r="B20" t="str">
            <v>Retribución a los representantes de los trabajadores y de los patrones en la junta de Conciliación y Arbitraje</v>
          </cell>
        </row>
        <row r="21">
          <cell r="A21">
            <v>1300</v>
          </cell>
          <cell r="B21" t="str">
            <v>REMUNERACIONES ADICIONALES Y ESPECIALES</v>
          </cell>
        </row>
        <row r="22">
          <cell r="A22">
            <v>131</v>
          </cell>
          <cell r="B22" t="str">
            <v>Primas por años de servicios efectivos prestados</v>
          </cell>
        </row>
        <row r="23">
          <cell r="A23">
            <v>13101</v>
          </cell>
          <cell r="B23" t="str">
            <v xml:space="preserve">Prima quinquenal por años de servicios efectivos prestados </v>
          </cell>
        </row>
        <row r="24">
          <cell r="A24">
            <v>13102</v>
          </cell>
          <cell r="B24" t="str">
            <v>Acreditación por años de servicio en la docencia y al personal administrativo de las instituciones de educación superior</v>
          </cell>
        </row>
        <row r="25">
          <cell r="A25">
            <v>13103</v>
          </cell>
          <cell r="B25" t="str">
            <v xml:space="preserve">Prima de perseverancia por años de servicio activo en el Ejercito, Fuerza Aérea y Armada Mexicanos </v>
          </cell>
        </row>
        <row r="26">
          <cell r="A26">
            <v>13104</v>
          </cell>
          <cell r="B26" t="str">
            <v>antigüedad</v>
          </cell>
        </row>
        <row r="27">
          <cell r="A27">
            <v>132</v>
          </cell>
          <cell r="B27" t="str">
            <v>Primas de vacaciones, dominical y gratificación de fin de año</v>
          </cell>
        </row>
        <row r="28">
          <cell r="A28">
            <v>13201</v>
          </cell>
          <cell r="B28" t="str">
            <v>Primas de vacaciones y dominical</v>
          </cell>
        </row>
        <row r="29">
          <cell r="A29">
            <v>13202</v>
          </cell>
          <cell r="B29" t="str">
            <v>Aguinaldo o gratificación de fin de año</v>
          </cell>
        </row>
        <row r="30">
          <cell r="A30">
            <v>133</v>
          </cell>
          <cell r="B30" t="str">
            <v>Horas extraordinarias</v>
          </cell>
        </row>
        <row r="31">
          <cell r="A31">
            <v>13301</v>
          </cell>
          <cell r="B31" t="str">
            <v>Remuneraciones por horas extraordinarias</v>
          </cell>
        </row>
        <row r="32">
          <cell r="A32">
            <v>134</v>
          </cell>
          <cell r="B32" t="str">
            <v>Compensaciones</v>
          </cell>
        </row>
        <row r="33">
          <cell r="A33">
            <v>13401</v>
          </cell>
          <cell r="B33" t="str">
            <v>Acreditación por titulación en la docencia</v>
          </cell>
        </row>
        <row r="34">
          <cell r="A34">
            <v>13402</v>
          </cell>
          <cell r="B34" t="str">
            <v>Acreditación al personal docente por años de estudio de licenciatura</v>
          </cell>
        </row>
        <row r="35">
          <cell r="A35">
            <v>13403</v>
          </cell>
          <cell r="B35" t="str">
            <v>Compensaciones por servicios especiales</v>
          </cell>
        </row>
        <row r="36">
          <cell r="A36">
            <v>13404</v>
          </cell>
          <cell r="B36" t="str">
            <v>Compensaciones por servicios eventuales</v>
          </cell>
        </row>
        <row r="37">
          <cell r="A37">
            <v>13405</v>
          </cell>
          <cell r="B37" t="str">
            <v>Compensaciones de retiro</v>
          </cell>
        </row>
        <row r="38">
          <cell r="A38">
            <v>13406</v>
          </cell>
          <cell r="B38" t="str">
            <v>Compensaciones de servicios</v>
          </cell>
        </row>
        <row r="39">
          <cell r="A39">
            <v>13407</v>
          </cell>
          <cell r="B39" t="str">
            <v>Compensaciones adicionales por servicios especiales</v>
          </cell>
        </row>
        <row r="40">
          <cell r="A40">
            <v>13408</v>
          </cell>
          <cell r="B40" t="str">
            <v xml:space="preserve">Asignaciones docentes, pedagógicas genéricas y específicas </v>
          </cell>
        </row>
        <row r="41">
          <cell r="A41">
            <v>13409</v>
          </cell>
          <cell r="B41" t="str">
            <v>Compensación por adquisición de material didáctico</v>
          </cell>
        </row>
        <row r="42">
          <cell r="A42">
            <v>13410</v>
          </cell>
          <cell r="B42" t="str">
            <v>Compensación por actualización y formación académica</v>
          </cell>
        </row>
        <row r="43">
          <cell r="A43">
            <v>13411</v>
          </cell>
          <cell r="B43" t="str">
            <v>Compensaciónes a médicos residentes</v>
          </cell>
        </row>
        <row r="44">
          <cell r="A44">
            <v>13412</v>
          </cell>
          <cell r="B44" t="str">
            <v>Gastos contingentes para el personal radicado en el extranjero</v>
          </cell>
        </row>
        <row r="45">
          <cell r="A45">
            <v>13413</v>
          </cell>
          <cell r="B45" t="str">
            <v xml:space="preserve">Asignaciones inherentes a la conclusión de servicios en la Administración Pública Federal </v>
          </cell>
        </row>
        <row r="46">
          <cell r="A46">
            <v>135</v>
          </cell>
          <cell r="B46" t="str">
            <v>Sobrehaberes</v>
          </cell>
        </row>
        <row r="47">
          <cell r="A47">
            <v>13501</v>
          </cell>
          <cell r="B47" t="str">
            <v>Sobrehaberes</v>
          </cell>
        </row>
        <row r="48">
          <cell r="A48">
            <v>136</v>
          </cell>
          <cell r="B48" t="str">
            <v>Asignaciones de técnico, de mando, por comisión, de vuelo y de técnico especial</v>
          </cell>
        </row>
        <row r="49">
          <cell r="A49">
            <v>13601</v>
          </cell>
          <cell r="B49" t="str">
            <v>Asignaciones de técnico</v>
          </cell>
        </row>
        <row r="50">
          <cell r="A50">
            <v>13602</v>
          </cell>
          <cell r="B50" t="str">
            <v>Asignaciones de mando</v>
          </cell>
        </row>
        <row r="51">
          <cell r="A51">
            <v>13603</v>
          </cell>
          <cell r="B51" t="str">
            <v>Asignaciones por comisión</v>
          </cell>
        </row>
        <row r="52">
          <cell r="A52">
            <v>13604</v>
          </cell>
          <cell r="B52" t="str">
            <v>Asignaciones de vuelo</v>
          </cell>
        </row>
        <row r="53">
          <cell r="A53">
            <v>13605</v>
          </cell>
          <cell r="B53" t="str">
            <v>Asignaciones de técnico especial</v>
          </cell>
        </row>
        <row r="54">
          <cell r="A54">
            <v>137</v>
          </cell>
          <cell r="B54" t="str">
            <v>Honorrarios especiales</v>
          </cell>
        </row>
        <row r="55">
          <cell r="A55">
            <v>13701</v>
          </cell>
          <cell r="B55" t="str">
            <v>Honorarios especiales</v>
          </cell>
        </row>
        <row r="56">
          <cell r="A56">
            <v>138</v>
          </cell>
          <cell r="B56" t="str">
            <v>Participaciones por vigilancia en el cumplimiento de las leyes y custodia de valores</v>
          </cell>
        </row>
        <row r="57">
          <cell r="A57">
            <v>13801</v>
          </cell>
          <cell r="B57" t="str">
            <v>Participaciones por vigilancia en el cumplimiento de las leyes y custodia de valores</v>
          </cell>
        </row>
        <row r="58">
          <cell r="A58">
            <v>1400</v>
          </cell>
          <cell r="B58" t="str">
            <v>SEGURIDAD SOCIAL</v>
          </cell>
        </row>
        <row r="59">
          <cell r="A59">
            <v>141</v>
          </cell>
          <cell r="B59" t="str">
            <v>Aportaciones de seguridad social</v>
          </cell>
        </row>
        <row r="60">
          <cell r="A60">
            <v>14101</v>
          </cell>
          <cell r="B60" t="str">
            <v>Aportaciones al ISSSTE</v>
          </cell>
        </row>
        <row r="61">
          <cell r="A61">
            <v>14102</v>
          </cell>
          <cell r="B61" t="str">
            <v>Aportaciones al ISSFAM</v>
          </cell>
        </row>
        <row r="62">
          <cell r="A62">
            <v>14103</v>
          </cell>
          <cell r="B62" t="str">
            <v>Aportaciones al IMSS</v>
          </cell>
        </row>
        <row r="63">
          <cell r="A63">
            <v>14104</v>
          </cell>
          <cell r="B63" t="str">
            <v>Aportaciones de seguridad social contractuales</v>
          </cell>
        </row>
        <row r="64">
          <cell r="A64">
            <v>14105</v>
          </cell>
          <cell r="B64" t="str">
            <v>Aportaciones al seguro de cesantía en edad avanzada y vejez</v>
          </cell>
        </row>
        <row r="65">
          <cell r="A65">
            <v>142</v>
          </cell>
          <cell r="B65" t="str">
            <v xml:space="preserve">Aportaciones a fondos de vivienda </v>
          </cell>
        </row>
        <row r="66">
          <cell r="A66">
            <v>14201</v>
          </cell>
          <cell r="B66" t="str">
            <v>Aportaciones al FOVISSSTE</v>
          </cell>
        </row>
        <row r="67">
          <cell r="A67">
            <v>14202</v>
          </cell>
          <cell r="B67" t="str">
            <v>Aportaciones al INFONAVIT</v>
          </cell>
        </row>
        <row r="68">
          <cell r="A68">
            <v>143</v>
          </cell>
          <cell r="B68" t="str">
            <v>Aportaciones al sistema para el retiro</v>
          </cell>
        </row>
        <row r="69">
          <cell r="A69">
            <v>14301</v>
          </cell>
          <cell r="B69" t="str">
            <v>Aportaciones al Sistema de Ahorro para el Retiro</v>
          </cell>
        </row>
        <row r="70">
          <cell r="A70">
            <v>14302</v>
          </cell>
          <cell r="B70" t="str">
            <v xml:space="preserve">Depósitoa para el ahorro solidario </v>
          </cell>
        </row>
        <row r="71">
          <cell r="A71">
            <v>144</v>
          </cell>
          <cell r="B71" t="str">
            <v>Aportaciones para seguros</v>
          </cell>
        </row>
        <row r="72">
          <cell r="A72">
            <v>14401</v>
          </cell>
          <cell r="B72" t="str">
            <v>Cuotas para el seguro de vida del personal civil</v>
          </cell>
        </row>
        <row r="73">
          <cell r="A73">
            <v>14402</v>
          </cell>
          <cell r="B73" t="str">
            <v>Cuotas para el seguro de vida del personal militar</v>
          </cell>
        </row>
        <row r="74">
          <cell r="A74">
            <v>14403</v>
          </cell>
          <cell r="B74" t="str">
            <v>Cuotas para el seguro de gastos médicos del personal civil</v>
          </cell>
        </row>
        <row r="75">
          <cell r="A75">
            <v>14404</v>
          </cell>
          <cell r="B75" t="str">
            <v>Cuotas para el seguro de separación individualizado</v>
          </cell>
        </row>
        <row r="76">
          <cell r="A76">
            <v>14405</v>
          </cell>
          <cell r="B76" t="str">
            <v>Cuotas para el seguro colectivo de retiro</v>
          </cell>
        </row>
        <row r="77">
          <cell r="A77">
            <v>14406</v>
          </cell>
          <cell r="B77" t="str">
            <v>Seguro de responsabilidad civil, asistencia legal y otros seguros</v>
          </cell>
        </row>
        <row r="78">
          <cell r="A78">
            <v>1500</v>
          </cell>
          <cell r="B78" t="str">
            <v>OTRAS PRESTACIONES SOCIALES Y ECONOMICAS</v>
          </cell>
        </row>
        <row r="79">
          <cell r="A79">
            <v>151</v>
          </cell>
          <cell r="B79" t="str">
            <v>Cuotas para el fondo de ahorro y fondo de trabajo</v>
          </cell>
        </row>
        <row r="80">
          <cell r="A80">
            <v>15101</v>
          </cell>
          <cell r="B80" t="str">
            <v>Cuotas para el fondo de ahorro del personal civil</v>
          </cell>
        </row>
        <row r="81">
          <cell r="A81">
            <v>15102</v>
          </cell>
          <cell r="B81" t="str">
            <v xml:space="preserve">Cuotas para el fondo de ahorro de generales, almirantes, jefes y oficiales </v>
          </cell>
        </row>
        <row r="82">
          <cell r="A82">
            <v>15103</v>
          </cell>
          <cell r="B82" t="str">
            <v>Cuotas para el fondo de trabajo del personal del ejército, fuerza aéres y Armada Mexicanos</v>
          </cell>
        </row>
        <row r="83">
          <cell r="A83">
            <v>152</v>
          </cell>
          <cell r="B83" t="str">
            <v>Indemnizaciones</v>
          </cell>
        </row>
        <row r="84">
          <cell r="A84">
            <v>15201</v>
          </cell>
          <cell r="B84" t="str">
            <v>Indemnizaciones por accidentes en el trabajo</v>
          </cell>
        </row>
        <row r="85">
          <cell r="A85">
            <v>15202</v>
          </cell>
          <cell r="B85" t="str">
            <v>Pago de liquidaciones</v>
          </cell>
        </row>
        <row r="86">
          <cell r="A86">
            <v>153</v>
          </cell>
          <cell r="B86" t="str">
            <v>Prestaciones y haberes de retiro</v>
          </cell>
        </row>
        <row r="87">
          <cell r="A87">
            <v>15301</v>
          </cell>
          <cell r="B87" t="str">
            <v>Prestaciones de retiro</v>
          </cell>
        </row>
        <row r="88">
          <cell r="A88">
            <v>154</v>
          </cell>
          <cell r="B88" t="str">
            <v>Prestaciones contractuales</v>
          </cell>
        </row>
        <row r="89">
          <cell r="A89">
            <v>15401</v>
          </cell>
          <cell r="B89" t="str">
            <v>Prestaciones establecidas por condiciones generales de trabajo o contratos colectivos de trabajo</v>
          </cell>
        </row>
        <row r="90">
          <cell r="A90">
            <v>15402</v>
          </cell>
          <cell r="B90" t="str">
            <v>Compensación garantizada</v>
          </cell>
        </row>
        <row r="91">
          <cell r="A91">
            <v>15403</v>
          </cell>
          <cell r="B91" t="str">
            <v>Asignaciones adicionales al sueldo</v>
          </cell>
        </row>
        <row r="92">
          <cell r="A92">
            <v>155</v>
          </cell>
          <cell r="B92" t="str">
            <v>Apoyos a la capacitación de los servidores públicos</v>
          </cell>
        </row>
        <row r="93">
          <cell r="A93">
            <v>15501</v>
          </cell>
          <cell r="B93" t="str">
            <v>Apoyos a la capacitación de los servidores públicos</v>
          </cell>
        </row>
        <row r="94">
          <cell r="A94">
            <v>159</v>
          </cell>
          <cell r="B94" t="str">
            <v>Otras prestaciones sociales y económicas</v>
          </cell>
        </row>
        <row r="95">
          <cell r="A95">
            <v>15901</v>
          </cell>
          <cell r="B95" t="str">
            <v>Otras prestaciones</v>
          </cell>
        </row>
        <row r="96">
          <cell r="A96">
            <v>15902</v>
          </cell>
          <cell r="B96" t="str">
            <v>Pago extraordinario por riesgo</v>
          </cell>
        </row>
        <row r="97">
          <cell r="A97">
            <v>1600</v>
          </cell>
          <cell r="B97" t="str">
            <v>PREVISIONES</v>
          </cell>
        </row>
        <row r="98">
          <cell r="A98">
            <v>161</v>
          </cell>
          <cell r="B98" t="str">
            <v>Previsiones de carácter laboral, económica y de seguridad social</v>
          </cell>
        </row>
        <row r="99">
          <cell r="A99">
            <v>16101</v>
          </cell>
          <cell r="B99" t="str">
            <v>Incrementos a las percepciones</v>
          </cell>
        </row>
        <row r="100">
          <cell r="A100">
            <v>16102</v>
          </cell>
          <cell r="B100" t="str">
            <v>Creación de plazas</v>
          </cell>
        </row>
        <row r="101">
          <cell r="A101">
            <v>16103</v>
          </cell>
          <cell r="B101" t="str">
            <v>Otras medidas de carácter laboral y económico</v>
          </cell>
        </row>
        <row r="102">
          <cell r="A102">
            <v>16104</v>
          </cell>
          <cell r="B102" t="str">
            <v>Previsiones para aportaciones al ISSSTE</v>
          </cell>
        </row>
        <row r="103">
          <cell r="A103">
            <v>16105</v>
          </cell>
          <cell r="B103" t="str">
            <v>Previsiones para aportaciones al FOVISSSTE</v>
          </cell>
        </row>
        <row r="104">
          <cell r="A104">
            <v>16106</v>
          </cell>
          <cell r="B104" t="str">
            <v>Previsiones para aportaciones al Sistema de Ahorro para el Retiro</v>
          </cell>
        </row>
        <row r="105">
          <cell r="A105">
            <v>16107</v>
          </cell>
          <cell r="B105" t="str">
            <v>Previsiones para aportaciones al seguro de cesantía en edad avanzada y vejez</v>
          </cell>
        </row>
        <row r="106">
          <cell r="A106">
            <v>16108</v>
          </cell>
          <cell r="B106" t="str">
            <v>Previsiones para los depósitos al ahorro solidario</v>
          </cell>
        </row>
        <row r="107">
          <cell r="A107">
            <v>1700</v>
          </cell>
          <cell r="B107" t="str">
            <v>PAGO DE ESTIMULOS A SERVIDORES PUBLICOS</v>
          </cell>
        </row>
        <row r="108">
          <cell r="A108">
            <v>171</v>
          </cell>
          <cell r="B108" t="str">
            <v>Estímulos</v>
          </cell>
        </row>
        <row r="109">
          <cell r="A109">
            <v>17101</v>
          </cell>
          <cell r="B109" t="str">
            <v>Estímulos por productividad y eficiencia</v>
          </cell>
        </row>
        <row r="110">
          <cell r="A110">
            <v>17102</v>
          </cell>
          <cell r="B110" t="str">
            <v>Estímulos al personal operativo</v>
          </cell>
        </row>
        <row r="111">
          <cell r="A111">
            <v>172</v>
          </cell>
          <cell r="B111" t="str">
            <v>Recompensas</v>
          </cell>
        </row>
        <row r="112">
          <cell r="A112">
            <v>2000</v>
          </cell>
          <cell r="B112" t="str">
            <v>MATERIALES Y SUMINISTROS</v>
          </cell>
        </row>
        <row r="113">
          <cell r="A113">
            <v>2100</v>
          </cell>
          <cell r="B113" t="str">
            <v>MATERIALES DE ADMINISTRACION, EMISION DE DOCUMENTOS Y ARTICULOS OFICIALES</v>
          </cell>
        </row>
        <row r="114">
          <cell r="A114">
            <v>211</v>
          </cell>
          <cell r="B114" t="str">
            <v>Materiales, útiles y equipos menores de oficina</v>
          </cell>
        </row>
        <row r="115">
          <cell r="A115">
            <v>21101</v>
          </cell>
          <cell r="B115" t="str">
            <v>Materiales y útiles de oficina</v>
          </cell>
        </row>
        <row r="116">
          <cell r="A116">
            <v>212</v>
          </cell>
          <cell r="B116" t="str">
            <v>Materiales y útiles de impresión y reproducción</v>
          </cell>
        </row>
        <row r="117">
          <cell r="A117">
            <v>21201</v>
          </cell>
          <cell r="B117" t="str">
            <v>Materiales y útiles de impresión y reproducción</v>
          </cell>
        </row>
        <row r="118">
          <cell r="A118">
            <v>213</v>
          </cell>
          <cell r="B118" t="str">
            <v>Material estadístico y geográfico</v>
          </cell>
        </row>
        <row r="119">
          <cell r="A119">
            <v>21301</v>
          </cell>
          <cell r="B119" t="str">
            <v>Material estadístico y geográfico</v>
          </cell>
        </row>
        <row r="120">
          <cell r="A120">
            <v>214</v>
          </cell>
          <cell r="B120" t="str">
            <v>Materiales, útiles y equipos menores de tecnologías de la información y comunicaciones</v>
          </cell>
        </row>
        <row r="121">
          <cell r="A121">
            <v>21401</v>
          </cell>
          <cell r="B121" t="str">
            <v>Materiales y útiles para el procesamiento en equipos y bienes informáticos</v>
          </cell>
        </row>
        <row r="122">
          <cell r="A122">
            <v>215</v>
          </cell>
          <cell r="B122" t="str">
            <v>Material impreso e información digital</v>
          </cell>
        </row>
        <row r="123">
          <cell r="A123">
            <v>21501</v>
          </cell>
          <cell r="B123" t="str">
            <v>Material de apoyo informativo</v>
          </cell>
        </row>
        <row r="124">
          <cell r="A124">
            <v>21502</v>
          </cell>
          <cell r="B124" t="str">
            <v>Material para información en actividades de investigación científica y tecnológica</v>
          </cell>
        </row>
        <row r="125">
          <cell r="A125">
            <v>216</v>
          </cell>
          <cell r="B125" t="str">
            <v>Material de limpieza</v>
          </cell>
        </row>
        <row r="126">
          <cell r="A126">
            <v>21601</v>
          </cell>
          <cell r="B126" t="str">
            <v>Material de limpieza</v>
          </cell>
        </row>
        <row r="127">
          <cell r="A127">
            <v>217</v>
          </cell>
          <cell r="B127" t="str">
            <v>Materiales y útiles de enseñanza</v>
          </cell>
        </row>
        <row r="128">
          <cell r="A128">
            <v>21701</v>
          </cell>
          <cell r="B128" t="str">
            <v>Materiales y suministros para planteles educativos</v>
          </cell>
        </row>
        <row r="129">
          <cell r="A129">
            <v>218</v>
          </cell>
          <cell r="B129" t="str">
            <v>Materiales para el registro e identificación de bienes y personas</v>
          </cell>
        </row>
        <row r="130">
          <cell r="A130">
            <v>2200</v>
          </cell>
          <cell r="B130" t="str">
            <v>ALIMENTOS Y UTENSILIOS</v>
          </cell>
        </row>
        <row r="131">
          <cell r="A131">
            <v>221</v>
          </cell>
          <cell r="B131" t="str">
            <v>Productos alimenticios para personas</v>
          </cell>
        </row>
        <row r="132">
          <cell r="A132">
            <v>22101</v>
          </cell>
          <cell r="B132" t="str">
            <v>Productos alimenticios para el Ejército, Fuerza Aérea y Armada Mexicanos, y para los efectivos que participen en programas de seguridad pública</v>
          </cell>
        </row>
        <row r="133">
          <cell r="A133">
            <v>22102</v>
          </cell>
          <cell r="B133" t="str">
            <v>Productos alimenticios para personas derivado de la prestación de servicios públicos en unidades de salud, educativas, de readaptación social y otras</v>
          </cell>
        </row>
        <row r="134">
          <cell r="A134">
            <v>22103</v>
          </cell>
          <cell r="B134" t="str">
            <v>Productos alimenticios para el personal que realiza labores en campo o de supervisión</v>
          </cell>
        </row>
        <row r="135">
          <cell r="A135">
            <v>22104</v>
          </cell>
          <cell r="B135" t="str">
            <v>Productos alimenticios para el personal en las instalaciones de las dependencias y entidades</v>
          </cell>
        </row>
        <row r="136">
          <cell r="A136">
            <v>22105</v>
          </cell>
          <cell r="B136" t="str">
            <v>Productos alimenticios para la población en caso de desastres naturales</v>
          </cell>
        </row>
        <row r="137">
          <cell r="A137">
            <v>22106</v>
          </cell>
          <cell r="B137" t="str">
            <v>Productos alimenticios para el personal derivado de actividades extraordinarias</v>
          </cell>
        </row>
        <row r="138">
          <cell r="A138">
            <v>222</v>
          </cell>
          <cell r="B138" t="str">
            <v>Productos alimenticios para animales</v>
          </cell>
        </row>
        <row r="139">
          <cell r="A139">
            <v>22201</v>
          </cell>
          <cell r="B139" t="str">
            <v>Productos alimenticios para animales</v>
          </cell>
        </row>
        <row r="140">
          <cell r="A140">
            <v>223</v>
          </cell>
          <cell r="B140" t="str">
            <v>Utensilios para el servicio de alimentación</v>
          </cell>
        </row>
        <row r="141">
          <cell r="A141">
            <v>22301</v>
          </cell>
          <cell r="B141" t="str">
            <v>Utensilios para el servicio de alimentación</v>
          </cell>
        </row>
        <row r="142">
          <cell r="A142">
            <v>2300</v>
          </cell>
          <cell r="B142" t="str">
            <v>MATERIAS PRIMAS Y MATERIALES DE PRODUCCION Y COMERCIALIZACION</v>
          </cell>
        </row>
        <row r="143">
          <cell r="A143">
            <v>231</v>
          </cell>
          <cell r="B143" t="str">
            <v>Productos alimenticios, agropecuarios y forestales adquiridos como materia prima</v>
          </cell>
        </row>
        <row r="144">
          <cell r="A144">
            <v>23101</v>
          </cell>
          <cell r="B144" t="str">
            <v>Productos alimenticios, agropecuarios y forestales adquiridos como materia prima</v>
          </cell>
        </row>
        <row r="145">
          <cell r="A145">
            <v>232</v>
          </cell>
          <cell r="B145" t="str">
            <v>Insumos textiles adquiridos como materia prima</v>
          </cell>
        </row>
        <row r="146">
          <cell r="A146">
            <v>23201</v>
          </cell>
          <cell r="B146" t="str">
            <v>Insumos textiles adquiridos como materia prima</v>
          </cell>
        </row>
        <row r="147">
          <cell r="A147">
            <v>233</v>
          </cell>
          <cell r="B147" t="str">
            <v>Productos de papel, cartón e impresos adquiridos como materia prima</v>
          </cell>
        </row>
        <row r="148">
          <cell r="A148">
            <v>23301</v>
          </cell>
          <cell r="B148" t="str">
            <v>Productos de papel, cartón e impresos adquiridos como materia prima</v>
          </cell>
        </row>
        <row r="149">
          <cell r="A149">
            <v>234</v>
          </cell>
          <cell r="B149" t="str">
            <v>Combustibles, lubricantes, aditivos, carbón y sus derivados adquiridos como materia prima</v>
          </cell>
        </row>
        <row r="150">
          <cell r="A150">
            <v>23401</v>
          </cell>
          <cell r="B150" t="str">
            <v>Combustibles, lubricantes, aditivos, carbón y sus derivados adquiridos como materia prima</v>
          </cell>
        </row>
        <row r="151">
          <cell r="A151">
            <v>235</v>
          </cell>
          <cell r="B151" t="str">
            <v>Productos químicos, farmacéuticos y de laboratorio adquiridos como materia prima</v>
          </cell>
        </row>
        <row r="152">
          <cell r="A152">
            <v>23501</v>
          </cell>
          <cell r="B152" t="str">
            <v>Productos químicos, farmacéuticos y de laboratorio adquiridos como materia prima</v>
          </cell>
        </row>
        <row r="153">
          <cell r="A153">
            <v>236</v>
          </cell>
          <cell r="B153" t="str">
            <v>Productos metálicos y a base de minerales no metálicos adquiridos como materia prima</v>
          </cell>
        </row>
        <row r="154">
          <cell r="A154">
            <v>23601</v>
          </cell>
          <cell r="B154" t="str">
            <v>Productos metálicos y a base de minerales no metálicos adquiridos como materia prima</v>
          </cell>
        </row>
        <row r="155">
          <cell r="A155">
            <v>237</v>
          </cell>
          <cell r="B155" t="str">
            <v>Productos de cuero, piel, plástico y hule adquiridos como materia prima</v>
          </cell>
        </row>
        <row r="156">
          <cell r="A156">
            <v>23701</v>
          </cell>
          <cell r="B156" t="str">
            <v>Productos de cuero, piel, plástico y hule adquiridos como materia prima</v>
          </cell>
        </row>
        <row r="157">
          <cell r="A157">
            <v>238</v>
          </cell>
          <cell r="B157" t="str">
            <v>Mercancías adquiridas para su comercialización</v>
          </cell>
        </row>
        <row r="158">
          <cell r="A158">
            <v>23801</v>
          </cell>
          <cell r="B158" t="str">
            <v>Mercancías para su comercialización en tiendas del sector público</v>
          </cell>
        </row>
        <row r="159">
          <cell r="A159">
            <v>239</v>
          </cell>
          <cell r="B159" t="str">
            <v>Otros productos adquiridos como materia prima</v>
          </cell>
        </row>
        <row r="160">
          <cell r="A160">
            <v>23901</v>
          </cell>
          <cell r="B160" t="str">
            <v>Otros productos adquiridos como materia prima</v>
          </cell>
        </row>
        <row r="161">
          <cell r="A161">
            <v>23902</v>
          </cell>
          <cell r="B161" t="str">
            <v>Petróleo, gas y sus derivados adquiridos como materia prima</v>
          </cell>
        </row>
        <row r="162">
          <cell r="A162">
            <v>2400</v>
          </cell>
          <cell r="B162" t="str">
            <v>MATERIALES Y ARTICULOS DE CONSTRUCCION Y DE REPARACION</v>
          </cell>
        </row>
        <row r="163">
          <cell r="A163">
            <v>241</v>
          </cell>
          <cell r="B163" t="str">
            <v>Productos minerales no metálicos</v>
          </cell>
        </row>
        <row r="164">
          <cell r="A164">
            <v>24101</v>
          </cell>
          <cell r="B164" t="str">
            <v>Productos minerales no metálicos</v>
          </cell>
        </row>
        <row r="165">
          <cell r="A165">
            <v>242</v>
          </cell>
          <cell r="B165" t="str">
            <v>Cemento y productos de concreto</v>
          </cell>
        </row>
        <row r="166">
          <cell r="A166">
            <v>24201</v>
          </cell>
          <cell r="B166" t="str">
            <v>Cemento y productos de concreto</v>
          </cell>
        </row>
        <row r="167">
          <cell r="A167">
            <v>243</v>
          </cell>
          <cell r="B167" t="str">
            <v>Cal, yeso y productos de yeso</v>
          </cell>
        </row>
        <row r="168">
          <cell r="A168">
            <v>24301</v>
          </cell>
          <cell r="B168" t="str">
            <v>Cal, yeso y productos de yeso</v>
          </cell>
        </row>
        <row r="169">
          <cell r="A169">
            <v>244</v>
          </cell>
          <cell r="B169" t="str">
            <v>Madera y productos de madera</v>
          </cell>
        </row>
        <row r="170">
          <cell r="A170">
            <v>24401</v>
          </cell>
          <cell r="B170" t="str">
            <v>Madera y productos de madera</v>
          </cell>
        </row>
        <row r="171">
          <cell r="A171">
            <v>245</v>
          </cell>
          <cell r="B171" t="str">
            <v>Vidrio y productos de vidrio</v>
          </cell>
        </row>
        <row r="172">
          <cell r="A172">
            <v>24501</v>
          </cell>
          <cell r="B172" t="str">
            <v>Vidrio y productos de vidrio</v>
          </cell>
        </row>
        <row r="173">
          <cell r="A173">
            <v>246</v>
          </cell>
          <cell r="B173" t="str">
            <v>Material eléctrico y electrónico</v>
          </cell>
        </row>
        <row r="174">
          <cell r="A174">
            <v>24601</v>
          </cell>
          <cell r="B174" t="str">
            <v>Material eléctrico y electrónico</v>
          </cell>
        </row>
        <row r="175">
          <cell r="A175">
            <v>247</v>
          </cell>
          <cell r="B175" t="str">
            <v>Artículos metálicos para la construcción</v>
          </cell>
        </row>
        <row r="176">
          <cell r="A176">
            <v>24701</v>
          </cell>
          <cell r="B176" t="str">
            <v>Artículos metálicos para la construcción</v>
          </cell>
        </row>
        <row r="177">
          <cell r="A177">
            <v>248</v>
          </cell>
          <cell r="B177" t="str">
            <v>Materiales complementarios</v>
          </cell>
        </row>
        <row r="178">
          <cell r="A178">
            <v>24801</v>
          </cell>
          <cell r="B178" t="str">
            <v>Materiales complementarios</v>
          </cell>
        </row>
        <row r="179">
          <cell r="A179">
            <v>249</v>
          </cell>
          <cell r="B179" t="str">
            <v>Otros materiales y artículos de construcción y reparación</v>
          </cell>
        </row>
        <row r="180">
          <cell r="A180">
            <v>24901</v>
          </cell>
          <cell r="B180" t="str">
            <v>Otros materiales y artículos de construcción y reparación</v>
          </cell>
        </row>
        <row r="181">
          <cell r="A181">
            <v>2500</v>
          </cell>
          <cell r="B181" t="str">
            <v>PRODUCTOS QUIMICOS, FARMACEUTICOS Y DE LABORATORIO</v>
          </cell>
        </row>
        <row r="182">
          <cell r="A182">
            <v>251</v>
          </cell>
          <cell r="B182" t="str">
            <v>Productos químicos básicos</v>
          </cell>
        </row>
        <row r="183">
          <cell r="A183">
            <v>25101</v>
          </cell>
          <cell r="B183" t="str">
            <v>Productos químicos básicos</v>
          </cell>
        </row>
        <row r="184">
          <cell r="A184">
            <v>252</v>
          </cell>
          <cell r="B184" t="str">
            <v>Fertilizantes, pesticidas y otros agroquímicos</v>
          </cell>
        </row>
        <row r="185">
          <cell r="A185">
            <v>25201</v>
          </cell>
          <cell r="B185" t="str">
            <v>Plaguicidas, abonos y fertilizantes</v>
          </cell>
        </row>
        <row r="186">
          <cell r="A186">
            <v>253</v>
          </cell>
          <cell r="B186" t="str">
            <v>Medicinas y productos farmacéuticos</v>
          </cell>
        </row>
        <row r="187">
          <cell r="A187">
            <v>25301</v>
          </cell>
          <cell r="B187" t="str">
            <v>Medicinas y productos farmacéuticos</v>
          </cell>
        </row>
        <row r="188">
          <cell r="A188">
            <v>254</v>
          </cell>
          <cell r="B188" t="str">
            <v>Materiales, accesorios y suministros médicos</v>
          </cell>
        </row>
        <row r="189">
          <cell r="A189">
            <v>25401</v>
          </cell>
          <cell r="B189" t="str">
            <v>Materiales, accesorios y suministros médicos</v>
          </cell>
        </row>
        <row r="190">
          <cell r="A190">
            <v>255</v>
          </cell>
          <cell r="B190" t="str">
            <v>Materiales, accesorios y suministros de laboratorio</v>
          </cell>
        </row>
        <row r="191">
          <cell r="A191">
            <v>25501</v>
          </cell>
          <cell r="B191" t="str">
            <v>Materiales, accesorios y suministros de laboratorio</v>
          </cell>
        </row>
        <row r="192">
          <cell r="A192">
            <v>256</v>
          </cell>
          <cell r="B192" t="str">
            <v>Fibras sintéticas, hules, plásticos y derivados</v>
          </cell>
        </row>
        <row r="193">
          <cell r="A193">
            <v>259</v>
          </cell>
          <cell r="B193" t="str">
            <v>Otros productos químicos</v>
          </cell>
        </row>
        <row r="194">
          <cell r="A194">
            <v>25901</v>
          </cell>
          <cell r="B194" t="str">
            <v>Otros productos químicos</v>
          </cell>
        </row>
        <row r="195">
          <cell r="A195">
            <v>2600</v>
          </cell>
          <cell r="B195" t="str">
            <v>COMBUSTIBLES, LUBRICANTES Y ADITIVOS</v>
          </cell>
        </row>
        <row r="196">
          <cell r="A196">
            <v>261</v>
          </cell>
          <cell r="B196" t="str">
            <v>Combustibles, lubricantes y aditivos</v>
          </cell>
        </row>
        <row r="197">
          <cell r="A197">
            <v>26101</v>
          </cell>
          <cell r="B197" t="str">
            <v>Combustibles, lubricantes y aditivos para vehículos terrestres, aéreos, marítimos, lacustres y fluviales destinados a la ejecución de programas de seguridad pública y nacional</v>
          </cell>
        </row>
        <row r="198">
          <cell r="A198">
            <v>26102</v>
          </cell>
          <cell r="B198" t="str">
            <v>Combustibles, lubricantes y aditivos para vehículos terrestres, aéreos, marítimos, lacustres y fluviales destinados a servicios públicos y la operación de programas públicos</v>
          </cell>
        </row>
        <row r="199">
          <cell r="A199">
            <v>26103</v>
          </cell>
          <cell r="B199" t="str">
            <v>Combustibles, lubricantes y aditivos para vehículos terrestres, aéreos, marítimos, lacustres y fluviales destinados a servicios administrativos</v>
          </cell>
        </row>
        <row r="200">
          <cell r="A200">
            <v>26104</v>
          </cell>
          <cell r="B200" t="str">
            <v>Combustibles, lubricantes y aditivos para vehículos terrestres, aéreos, marítimos, lacustres y fluviales asignados a servidores públicos</v>
          </cell>
        </row>
        <row r="201">
          <cell r="A201">
            <v>26105</v>
          </cell>
          <cell r="B201" t="str">
            <v>Combustibles, lubricantes y aditivos para maquinaria, equipo de producción y servicios administrativos</v>
          </cell>
        </row>
        <row r="202">
          <cell r="A202">
            <v>26106</v>
          </cell>
          <cell r="B202" t="str">
            <v>PIDIREGAS cargos variables</v>
          </cell>
        </row>
        <row r="203">
          <cell r="A203">
            <v>26107</v>
          </cell>
          <cell r="B203" t="str">
            <v>Combustibles nacionales para plantas productivas</v>
          </cell>
        </row>
        <row r="204">
          <cell r="A204">
            <v>26108</v>
          </cell>
          <cell r="B204" t="str">
            <v>Combustibles de importación para plantas productivas</v>
          </cell>
        </row>
        <row r="205">
          <cell r="A205">
            <v>262</v>
          </cell>
          <cell r="B205" t="str">
            <v>Carbón y sus derivados</v>
          </cell>
        </row>
        <row r="206">
          <cell r="A206">
            <v>2700</v>
          </cell>
          <cell r="B206" t="str">
            <v>VESTUARIO, BLANCOS, PRENDAS DE PROTECCION Y ARTICULOS DEPORTIVOS</v>
          </cell>
        </row>
        <row r="207">
          <cell r="A207">
            <v>271</v>
          </cell>
          <cell r="B207" t="str">
            <v>Vestuario y uniformes</v>
          </cell>
        </row>
        <row r="208">
          <cell r="A208">
            <v>27101</v>
          </cell>
          <cell r="B208" t="str">
            <v>Vestuario y uniformes</v>
          </cell>
        </row>
        <row r="209">
          <cell r="A209">
            <v>272</v>
          </cell>
          <cell r="B209" t="str">
            <v>Prendas de seguridad y protección personal</v>
          </cell>
        </row>
        <row r="210">
          <cell r="A210">
            <v>27201</v>
          </cell>
          <cell r="B210" t="str">
            <v>Prendas de protección personal</v>
          </cell>
        </row>
        <row r="211">
          <cell r="A211">
            <v>273</v>
          </cell>
          <cell r="B211" t="str">
            <v>Artículos deportivos</v>
          </cell>
        </row>
        <row r="212">
          <cell r="A212">
            <v>27301</v>
          </cell>
          <cell r="B212" t="str">
            <v>Artículos deportivos</v>
          </cell>
        </row>
        <row r="213">
          <cell r="A213">
            <v>274</v>
          </cell>
          <cell r="B213" t="str">
            <v>Productos textiles</v>
          </cell>
        </row>
        <row r="214">
          <cell r="A214">
            <v>27401</v>
          </cell>
          <cell r="B214" t="str">
            <v>Productos textiles</v>
          </cell>
        </row>
        <row r="215">
          <cell r="A215">
            <v>275</v>
          </cell>
          <cell r="B215" t="str">
            <v>Blancos y otros productos textiles, excepto prendas de vestir</v>
          </cell>
        </row>
        <row r="216">
          <cell r="A216">
            <v>27501</v>
          </cell>
          <cell r="B216" t="str">
            <v>Blancos y otros productos textiles, excepto prendas de vestir</v>
          </cell>
        </row>
        <row r="217">
          <cell r="A217">
            <v>2800</v>
          </cell>
          <cell r="B217" t="str">
            <v>MATERIALES Y SUMINISTROS PARA SEGURIDAD</v>
          </cell>
        </row>
        <row r="218">
          <cell r="A218">
            <v>281</v>
          </cell>
          <cell r="B218" t="str">
            <v>Sustancias y materiales explosivos</v>
          </cell>
        </row>
        <row r="219">
          <cell r="A219">
            <v>28101</v>
          </cell>
          <cell r="B219" t="str">
            <v>Sustancias y materiales explosivos</v>
          </cell>
        </row>
        <row r="220">
          <cell r="A220">
            <v>282</v>
          </cell>
          <cell r="B220" t="str">
            <v>Materiales de seguridad pública</v>
          </cell>
        </row>
        <row r="221">
          <cell r="A221">
            <v>28201</v>
          </cell>
          <cell r="B221" t="str">
            <v>Materiales de seguridad pública</v>
          </cell>
        </row>
        <row r="222">
          <cell r="A222">
            <v>283</v>
          </cell>
          <cell r="B222" t="str">
            <v>Prendas de protección para seguridad pública y nacional</v>
          </cell>
        </row>
        <row r="223">
          <cell r="A223">
            <v>28301</v>
          </cell>
          <cell r="B223" t="str">
            <v>Prendas de protección para seguridad pública y nacional</v>
          </cell>
        </row>
        <row r="224">
          <cell r="A224">
            <v>2900</v>
          </cell>
          <cell r="B224" t="str">
            <v>HERRAMIENTAS, REFACCIONES Y ACCESORIOS MENORES</v>
          </cell>
        </row>
        <row r="225">
          <cell r="A225">
            <v>291</v>
          </cell>
          <cell r="B225" t="str">
            <v>Herramientas menores</v>
          </cell>
        </row>
        <row r="226">
          <cell r="A226">
            <v>29101</v>
          </cell>
          <cell r="B226" t="str">
            <v>Herramientas menores</v>
          </cell>
        </row>
        <row r="227">
          <cell r="A227">
            <v>292</v>
          </cell>
          <cell r="B227" t="str">
            <v>Refacciones y accesorios menores de edificios</v>
          </cell>
        </row>
        <row r="228">
          <cell r="A228">
            <v>29201</v>
          </cell>
          <cell r="B228" t="str">
            <v>Refacciones y accesorios menores de edificios</v>
          </cell>
        </row>
        <row r="229">
          <cell r="A229">
            <v>293</v>
          </cell>
          <cell r="B229" t="str">
            <v>Refacciones y accesorios menores de mobiliario y equipo de administración, educacional y recreativo</v>
          </cell>
        </row>
        <row r="230">
          <cell r="A230">
            <v>29301</v>
          </cell>
          <cell r="B230" t="str">
            <v>Refacciones y accesorios menores de mobiliario y equipo de administración, educacional y recreativo</v>
          </cell>
        </row>
        <row r="231">
          <cell r="A231">
            <v>294</v>
          </cell>
          <cell r="B231" t="str">
            <v>Refacciones y accesorios menores de equipo de cómputo y tecnologías de la información</v>
          </cell>
        </row>
        <row r="232">
          <cell r="A232">
            <v>29401</v>
          </cell>
          <cell r="B232" t="str">
            <v>Refacciones y accesorios para equipo de cómputo</v>
          </cell>
        </row>
        <row r="233">
          <cell r="A233">
            <v>295</v>
          </cell>
          <cell r="B233" t="str">
            <v>Refacciones y accesorios menores de equipo e instrumental médico y de laboratorio</v>
          </cell>
        </row>
        <row r="234">
          <cell r="A234">
            <v>29501</v>
          </cell>
          <cell r="B234" t="str">
            <v>Refacciones y accesorios menores de equipo e instrumental médico y de laboratorio</v>
          </cell>
        </row>
        <row r="235">
          <cell r="A235">
            <v>296</v>
          </cell>
          <cell r="B235" t="str">
            <v>Refacciones y accesorios menores de equipo de transporte</v>
          </cell>
        </row>
        <row r="236">
          <cell r="A236">
            <v>29601</v>
          </cell>
          <cell r="B236" t="str">
            <v>Refacciones y accesorios menores de equipo de transporte</v>
          </cell>
        </row>
        <row r="237">
          <cell r="A237">
            <v>297</v>
          </cell>
          <cell r="B237" t="str">
            <v>Refacciones y accesorios menores de equipo de defensa y seguridad</v>
          </cell>
        </row>
        <row r="238">
          <cell r="A238">
            <v>29701</v>
          </cell>
          <cell r="B238" t="str">
            <v>Refacciones y accesorios menores de equipo de defensa y seguridad</v>
          </cell>
        </row>
        <row r="239">
          <cell r="A239">
            <v>298</v>
          </cell>
          <cell r="B239" t="str">
            <v>Refacciones y accesorios menores de maquinaria y otros equipos</v>
          </cell>
        </row>
        <row r="240">
          <cell r="A240">
            <v>29801</v>
          </cell>
          <cell r="B240" t="str">
            <v>Refacciones y accesorios menores de maquinaria y otros equipos</v>
          </cell>
        </row>
        <row r="241">
          <cell r="A241">
            <v>299</v>
          </cell>
          <cell r="B241" t="str">
            <v>Refacciones y accesorios menores otros bienes muebles</v>
          </cell>
        </row>
        <row r="242">
          <cell r="A242">
            <v>29901</v>
          </cell>
          <cell r="B242" t="str">
            <v>Refacciones y accesorios menores otros bienes muebles</v>
          </cell>
        </row>
        <row r="243">
          <cell r="A243">
            <v>3000</v>
          </cell>
          <cell r="B243" t="str">
            <v>SERVICIOS GENERALES</v>
          </cell>
        </row>
        <row r="244">
          <cell r="A244">
            <v>3100</v>
          </cell>
          <cell r="B244" t="str">
            <v>SERVICIOS BASICOS</v>
          </cell>
        </row>
        <row r="245">
          <cell r="A245">
            <v>311</v>
          </cell>
          <cell r="B245" t="str">
            <v>Energía eléctrica</v>
          </cell>
        </row>
        <row r="246">
          <cell r="A246">
            <v>31101</v>
          </cell>
          <cell r="B246" t="str">
            <v>Servicio de energía eléctrica</v>
          </cell>
        </row>
        <row r="247">
          <cell r="A247">
            <v>312</v>
          </cell>
          <cell r="B247" t="str">
            <v>Gas</v>
          </cell>
        </row>
        <row r="248">
          <cell r="A248">
            <v>31201</v>
          </cell>
          <cell r="B248" t="str">
            <v>Servicio de gas</v>
          </cell>
        </row>
        <row r="249">
          <cell r="A249">
            <v>313</v>
          </cell>
          <cell r="B249" t="str">
            <v>Agua</v>
          </cell>
        </row>
        <row r="250">
          <cell r="A250">
            <v>31301</v>
          </cell>
          <cell r="B250" t="str">
            <v>Servicio de agua</v>
          </cell>
        </row>
        <row r="251">
          <cell r="A251">
            <v>314</v>
          </cell>
          <cell r="B251" t="str">
            <v>Telefonía tradicional</v>
          </cell>
        </row>
        <row r="252">
          <cell r="A252">
            <v>31401</v>
          </cell>
          <cell r="B252" t="str">
            <v>Servicio telefónico convencional</v>
          </cell>
        </row>
        <row r="253">
          <cell r="A253">
            <v>315</v>
          </cell>
          <cell r="B253" t="str">
            <v>Telefonía celular</v>
          </cell>
        </row>
        <row r="254">
          <cell r="A254">
            <v>31501</v>
          </cell>
          <cell r="B254" t="str">
            <v>Servicio de telefonía celular</v>
          </cell>
        </row>
        <row r="255">
          <cell r="A255">
            <v>316</v>
          </cell>
          <cell r="B255" t="str">
            <v>Servicios de telecomunicaciones y satélites</v>
          </cell>
        </row>
        <row r="256">
          <cell r="A256">
            <v>31601</v>
          </cell>
          <cell r="B256" t="str">
            <v>Servicio de radiolocalización</v>
          </cell>
        </row>
        <row r="257">
          <cell r="A257">
            <v>31602</v>
          </cell>
          <cell r="B257" t="str">
            <v>Servicios de telecomunicaciones</v>
          </cell>
        </row>
        <row r="258">
          <cell r="A258">
            <v>317</v>
          </cell>
          <cell r="B258" t="str">
            <v>Servicios de acceso de Internet, redes y procesamiento de información</v>
          </cell>
        </row>
        <row r="259">
          <cell r="A259">
            <v>31701</v>
          </cell>
          <cell r="B259" t="str">
            <v>Servicios de conducción de señales analógicas y digitales</v>
          </cell>
        </row>
        <row r="260">
          <cell r="A260">
            <v>318</v>
          </cell>
          <cell r="B260" t="str">
            <v>Servicios postales y telegráficos</v>
          </cell>
        </row>
        <row r="261">
          <cell r="A261">
            <v>31801</v>
          </cell>
          <cell r="B261" t="str">
            <v>Servicio postal</v>
          </cell>
        </row>
        <row r="262">
          <cell r="A262">
            <v>31802</v>
          </cell>
          <cell r="B262" t="str">
            <v>Servicio telegráfico</v>
          </cell>
        </row>
        <row r="263">
          <cell r="A263">
            <v>319</v>
          </cell>
          <cell r="B263" t="str">
            <v>Servicios integrales y otros servicios</v>
          </cell>
        </row>
        <row r="264">
          <cell r="A264">
            <v>31901</v>
          </cell>
          <cell r="B264" t="str">
            <v>Servicios integrales de telecomunicación</v>
          </cell>
        </row>
        <row r="265">
          <cell r="A265">
            <v>31902</v>
          </cell>
          <cell r="B265" t="str">
            <v>Contratación de otros servicios</v>
          </cell>
        </row>
        <row r="266">
          <cell r="A266">
            <v>31903</v>
          </cell>
          <cell r="B266" t="str">
            <v>Servicios generales para planteles educativos</v>
          </cell>
        </row>
        <row r="267">
          <cell r="A267">
            <v>3200</v>
          </cell>
          <cell r="B267" t="str">
            <v>SERVICIOS DE ARRENDAMIENTO</v>
          </cell>
        </row>
        <row r="268">
          <cell r="A268">
            <v>321</v>
          </cell>
          <cell r="B268" t="str">
            <v>Arrendamiento de terrenos</v>
          </cell>
        </row>
        <row r="269">
          <cell r="A269">
            <v>32101</v>
          </cell>
          <cell r="B269" t="str">
            <v>Arrendamiento de terrenos</v>
          </cell>
        </row>
        <row r="270">
          <cell r="A270">
            <v>322</v>
          </cell>
          <cell r="B270" t="str">
            <v>Arrendamiento de edificios</v>
          </cell>
        </row>
        <row r="271">
          <cell r="A271">
            <v>32201</v>
          </cell>
          <cell r="B271" t="str">
            <v>Arrendamiento de edificios y locales</v>
          </cell>
        </row>
        <row r="272">
          <cell r="A272">
            <v>323</v>
          </cell>
          <cell r="B272" t="str">
            <v>Arrendamiento de mobiliario y equipo de administración, educacional y recreativo</v>
          </cell>
        </row>
        <row r="273">
          <cell r="A273">
            <v>32301</v>
          </cell>
          <cell r="B273" t="str">
            <v>Arrendamiento de equipo y bienes informáticos</v>
          </cell>
        </row>
        <row r="274">
          <cell r="A274">
            <v>32302</v>
          </cell>
          <cell r="B274" t="str">
            <v>Arrendamiento de mobiliario</v>
          </cell>
        </row>
        <row r="275">
          <cell r="A275">
            <v>324</v>
          </cell>
          <cell r="B275" t="str">
            <v>Arrendamiento de equipo e instrumental médico y de laboratorio</v>
          </cell>
        </row>
        <row r="276">
          <cell r="A276">
            <v>325</v>
          </cell>
          <cell r="B276" t="str">
            <v>Arrendamiento de equipo de transporte</v>
          </cell>
        </row>
        <row r="277">
          <cell r="A277">
            <v>32501</v>
          </cell>
          <cell r="B277" t="str">
            <v>Arrendamiento de vehículos terrestres, aéreos, marítimos, lacustres y fluviales para la ejecución de programas de seguridad pública y nacional</v>
          </cell>
        </row>
        <row r="278">
          <cell r="A278">
            <v>32502</v>
          </cell>
          <cell r="B278" t="str">
            <v>Arrendamiento de vehículos terrestres, aéreos, marítimos, lacustres y fluviales para servicios públicos y la operación de programas públicos</v>
          </cell>
        </row>
        <row r="279">
          <cell r="A279">
            <v>32503</v>
          </cell>
          <cell r="B279" t="str">
            <v>Arrendamiento de vehículos terrestres, aéreos, marítimos, lacustres y fluviales para servicios administrativos</v>
          </cell>
        </row>
        <row r="280">
          <cell r="A280">
            <v>32504</v>
          </cell>
          <cell r="B280" t="str">
            <v>Arrendamiento de vehículos terrestres, aéreos, marítimos, lacustres y fluviales para desastres naturales</v>
          </cell>
        </row>
        <row r="281">
          <cell r="A281">
            <v>32505</v>
          </cell>
          <cell r="B281" t="str">
            <v>Arrendamiento de vehículos terrestres, aéreos, marítimos, lacustres y fluviales para servidores públicos</v>
          </cell>
        </row>
        <row r="282">
          <cell r="A282">
            <v>326</v>
          </cell>
          <cell r="B282" t="str">
            <v>Arrendamiento de maquinaria, otros equipos y herramientas</v>
          </cell>
        </row>
        <row r="283">
          <cell r="A283">
            <v>32601</v>
          </cell>
          <cell r="B283" t="str">
            <v>Arrendamiento de maquinaria y equipo</v>
          </cell>
        </row>
        <row r="284">
          <cell r="A284">
            <v>327</v>
          </cell>
          <cell r="B284" t="str">
            <v>Arrendamiento de activos intangibles</v>
          </cell>
        </row>
        <row r="285">
          <cell r="A285">
            <v>32701</v>
          </cell>
          <cell r="B285" t="str">
            <v>Patentes, regalías y otros</v>
          </cell>
        </row>
        <row r="286">
          <cell r="A286">
            <v>328</v>
          </cell>
          <cell r="B286" t="str">
            <v>Arrendamiento financiero</v>
          </cell>
        </row>
        <row r="287">
          <cell r="A287">
            <v>329</v>
          </cell>
          <cell r="B287" t="str">
            <v>Otros arrendamientos</v>
          </cell>
        </row>
        <row r="288">
          <cell r="A288">
            <v>32901</v>
          </cell>
          <cell r="B288" t="str">
            <v>Arrendamiento de sustancias y productos químicos</v>
          </cell>
        </row>
        <row r="289">
          <cell r="A289">
            <v>32902</v>
          </cell>
          <cell r="B289" t="str">
            <v>PIDIREGAS cargos fijos</v>
          </cell>
        </row>
        <row r="290">
          <cell r="A290">
            <v>32903</v>
          </cell>
          <cell r="B290" t="str">
            <v>Otros Arrendamientos</v>
          </cell>
        </row>
        <row r="291">
          <cell r="A291">
            <v>3300</v>
          </cell>
          <cell r="B291" t="str">
            <v>SERVICIOS PROFESIONALES, CIENTIFICOS, TECNICOS Y OTROS SERVICIOS</v>
          </cell>
        </row>
        <row r="292">
          <cell r="A292">
            <v>331</v>
          </cell>
          <cell r="B292" t="str">
            <v>Servicios legales, de contabilidad, auditoría y relacionados</v>
          </cell>
        </row>
        <row r="293">
          <cell r="A293">
            <v>33101</v>
          </cell>
          <cell r="B293" t="str">
            <v>Asesorías asociadas a convenios, tratados o acuerdos</v>
          </cell>
        </row>
        <row r="294">
          <cell r="A294">
            <v>33102</v>
          </cell>
          <cell r="B294" t="str">
            <v>Asesorías por controversias en el marco de los tratados internacionales</v>
          </cell>
        </row>
        <row r="295">
          <cell r="A295">
            <v>33103</v>
          </cell>
          <cell r="B295" t="str">
            <v>Consultorías para programas o proyectos financiados por organismos internacionales</v>
          </cell>
        </row>
        <row r="296">
          <cell r="A296">
            <v>33104</v>
          </cell>
          <cell r="B296" t="str">
            <v>Otras asesorías para la operación de programas</v>
          </cell>
        </row>
        <row r="297">
          <cell r="A297">
            <v>33105</v>
          </cell>
          <cell r="B297" t="str">
            <v>Servicios relacionados con procedimientos jurisdiccionales</v>
          </cell>
        </row>
        <row r="298">
          <cell r="A298">
            <v>332</v>
          </cell>
          <cell r="B298" t="str">
            <v>Servicios de diseño, arquitectura, ingeniería y actividades relacionadas</v>
          </cell>
        </row>
        <row r="299">
          <cell r="A299">
            <v>333</v>
          </cell>
          <cell r="B299" t="str">
            <v>Servicios de consultoría administrativa, procesos, técnica y en tecnologías de la información</v>
          </cell>
        </row>
        <row r="300">
          <cell r="A300">
            <v>33301</v>
          </cell>
          <cell r="B300" t="str">
            <v>Servicios de informática</v>
          </cell>
        </row>
        <row r="301">
          <cell r="A301">
            <v>33302</v>
          </cell>
          <cell r="B301" t="str">
            <v>Servicios estadísticos y geográficos</v>
          </cell>
        </row>
        <row r="302">
          <cell r="A302">
            <v>33303</v>
          </cell>
          <cell r="B302" t="str">
            <v>Servicios relacionados con certificación de procesos</v>
          </cell>
        </row>
        <row r="303">
          <cell r="A303">
            <v>334</v>
          </cell>
          <cell r="B303" t="str">
            <v>Servicios de capacitación</v>
          </cell>
        </row>
        <row r="304">
          <cell r="A304">
            <v>33401</v>
          </cell>
          <cell r="B304" t="str">
            <v>Servicios para capacitación a servidores públicos</v>
          </cell>
        </row>
        <row r="305">
          <cell r="A305">
            <v>335</v>
          </cell>
          <cell r="B305" t="str">
            <v>Servicios de investigación científica y desarrollo</v>
          </cell>
        </row>
        <row r="306">
          <cell r="A306">
            <v>33501</v>
          </cell>
          <cell r="B306" t="str">
            <v>Estudios e investigaciones</v>
          </cell>
        </row>
        <row r="307">
          <cell r="A307">
            <v>336</v>
          </cell>
          <cell r="B307" t="str">
            <v>Servicios de apoyo administrativo, traducción, fotocopiado e impresión</v>
          </cell>
        </row>
        <row r="308">
          <cell r="A308">
            <v>33601</v>
          </cell>
          <cell r="B308" t="str">
            <v>Servicios relacionados con traducciones</v>
          </cell>
        </row>
        <row r="309">
          <cell r="A309">
            <v>33602</v>
          </cell>
          <cell r="B309" t="str">
            <v>Otros servicios comerciales</v>
          </cell>
        </row>
        <row r="310">
          <cell r="A310">
            <v>33603</v>
          </cell>
          <cell r="B310" t="str">
            <v>Impresiones de documentos oficiales para la prestación de servicios públicos, identificación, formatos administrativos y fiscales, formas valoradas, certificados y títulos</v>
          </cell>
        </row>
        <row r="311">
          <cell r="A311">
            <v>33604</v>
          </cell>
          <cell r="B311" t="str">
            <v>Impresión y elaboración de material informativo derivado de la operación y administración de las dependencias y entidades</v>
          </cell>
        </row>
        <row r="312">
          <cell r="A312">
            <v>33605</v>
          </cell>
          <cell r="B312" t="str">
            <v>Información en medios masivos derivada de la operación y administración de las dependencias y entidades</v>
          </cell>
        </row>
        <row r="313">
          <cell r="A313">
            <v>337</v>
          </cell>
          <cell r="B313" t="str">
            <v>Servicios de protección y seguridad</v>
          </cell>
        </row>
        <row r="314">
          <cell r="A314">
            <v>33701</v>
          </cell>
          <cell r="B314" t="str">
            <v>Gastos de seguridad pública y nacional</v>
          </cell>
        </row>
        <row r="315">
          <cell r="A315">
            <v>33702</v>
          </cell>
          <cell r="B315" t="str">
            <v>Gastos en actividades de seguridad y logística del Estado Mayor Presidencial</v>
          </cell>
        </row>
        <row r="316">
          <cell r="A316">
            <v>338</v>
          </cell>
          <cell r="B316" t="str">
            <v>Servicios de vigilancia</v>
          </cell>
        </row>
        <row r="317">
          <cell r="A317">
            <v>33801</v>
          </cell>
          <cell r="B317" t="str">
            <v>Servicios de vigilancia</v>
          </cell>
        </row>
        <row r="318">
          <cell r="A318">
            <v>339</v>
          </cell>
          <cell r="B318" t="str">
            <v>Servicios profesionales, científicos y técnicos integrales</v>
          </cell>
        </row>
        <row r="319">
          <cell r="A319">
            <v>33901</v>
          </cell>
          <cell r="B319" t="str">
            <v>Subcontratación de servicios con terceros</v>
          </cell>
        </row>
        <row r="320">
          <cell r="A320">
            <v>33902</v>
          </cell>
          <cell r="B320" t="str">
            <v>Proyectos para prestación de servicios</v>
          </cell>
        </row>
        <row r="321">
          <cell r="A321">
            <v>33903</v>
          </cell>
          <cell r="B321" t="str">
            <v>Servicios integrales</v>
          </cell>
        </row>
        <row r="322">
          <cell r="A322">
            <v>3400</v>
          </cell>
          <cell r="B322" t="str">
            <v>SERVICIOS FINANCIEROS, BANCARIOS Y COMERCIALES</v>
          </cell>
        </row>
        <row r="323">
          <cell r="A323">
            <v>341</v>
          </cell>
          <cell r="B323" t="str">
            <v>Servicios financieros y bancarios</v>
          </cell>
        </row>
        <row r="324">
          <cell r="A324">
            <v>34101</v>
          </cell>
          <cell r="B324" t="str">
            <v>Servicios bancarios y financieros</v>
          </cell>
        </row>
        <row r="325">
          <cell r="A325">
            <v>342</v>
          </cell>
          <cell r="B325" t="str">
            <v>Servicios de cobranza, investigación crediticia y similar</v>
          </cell>
        </row>
        <row r="326">
          <cell r="A326">
            <v>343</v>
          </cell>
          <cell r="B326" t="str">
            <v>Servicios de recaudación, traslado y custodia de valores</v>
          </cell>
        </row>
        <row r="327">
          <cell r="A327">
            <v>34301</v>
          </cell>
          <cell r="B327" t="str">
            <v>Gastos inherentes a la recaudación</v>
          </cell>
        </row>
        <row r="328">
          <cell r="A328">
            <v>344</v>
          </cell>
          <cell r="B328" t="str">
            <v>Seguros de responsabilidad patrimonial y fianzas</v>
          </cell>
        </row>
        <row r="329">
          <cell r="A329">
            <v>34401</v>
          </cell>
          <cell r="B329" t="str">
            <v>Seguro de responsabilidad patrimonial del Estado</v>
          </cell>
        </row>
        <row r="330">
          <cell r="A330">
            <v>345</v>
          </cell>
          <cell r="B330" t="str">
            <v>Seguro de bienes patrimoniales</v>
          </cell>
        </row>
        <row r="331">
          <cell r="A331">
            <v>34501</v>
          </cell>
          <cell r="B331" t="str">
            <v>Seguros de bienes patrimoniales</v>
          </cell>
        </row>
        <row r="332">
          <cell r="A332">
            <v>346</v>
          </cell>
          <cell r="B332" t="str">
            <v>Almacenaje, envase y embalaje</v>
          </cell>
        </row>
        <row r="333">
          <cell r="A333">
            <v>34601</v>
          </cell>
          <cell r="B333" t="str">
            <v>Almacenaje, embalaje y envase</v>
          </cell>
        </row>
        <row r="334">
          <cell r="A334">
            <v>347</v>
          </cell>
          <cell r="B334" t="str">
            <v>Fletes y maniobras</v>
          </cell>
        </row>
        <row r="335">
          <cell r="A335">
            <v>34701</v>
          </cell>
          <cell r="B335" t="str">
            <v>Fletes y maniobras</v>
          </cell>
        </row>
        <row r="336">
          <cell r="A336">
            <v>348</v>
          </cell>
          <cell r="B336" t="str">
            <v>Comisiones por ventas</v>
          </cell>
        </row>
        <row r="337">
          <cell r="A337">
            <v>34801</v>
          </cell>
          <cell r="B337" t="str">
            <v>Comisiones por ventas</v>
          </cell>
        </row>
        <row r="338">
          <cell r="A338">
            <v>349</v>
          </cell>
          <cell r="B338" t="str">
            <v>Servicios financieros, bancarios y comerciales integrales</v>
          </cell>
        </row>
        <row r="339">
          <cell r="A339">
            <v>3500</v>
          </cell>
          <cell r="B339" t="str">
            <v>SERVICIOS DE INSTALACION, REPARACION, MANTENIMIENTO Y CONSERVACION</v>
          </cell>
        </row>
        <row r="340">
          <cell r="A340">
            <v>351</v>
          </cell>
          <cell r="B340" t="str">
            <v>Conservación y mantenimiento menor de inmuebles</v>
          </cell>
        </row>
        <row r="341">
          <cell r="A341">
            <v>35101</v>
          </cell>
          <cell r="B341" t="str">
            <v>Mantenimiento y conservación de inmuebles para la prestación de servicios administrativos</v>
          </cell>
        </row>
        <row r="342">
          <cell r="A342">
            <v>35102</v>
          </cell>
          <cell r="B342" t="str">
            <v>Mantenimiento y conservación de inmuebles para la prestación de servicios públicos</v>
          </cell>
        </row>
        <row r="343">
          <cell r="A343">
            <v>352</v>
          </cell>
          <cell r="B343" t="str">
            <v>Instalación, reparación y mantenimiento de mobiliario y equipo de administración, educacional y recreativo</v>
          </cell>
        </row>
        <row r="344">
          <cell r="A344">
            <v>35201</v>
          </cell>
          <cell r="B344" t="str">
            <v>Mantenimiento y conservación de mobiliario y equipo de administración</v>
          </cell>
        </row>
        <row r="345">
          <cell r="A345">
            <v>353</v>
          </cell>
          <cell r="B345" t="str">
            <v>Instalación, reparación y mantenimiento de equipo de cómputo y tecnología de la información</v>
          </cell>
        </row>
        <row r="346">
          <cell r="A346">
            <v>35301</v>
          </cell>
          <cell r="B346" t="str">
            <v>Mantenimiento y conservación de bienes informáticos</v>
          </cell>
        </row>
        <row r="347">
          <cell r="A347">
            <v>354</v>
          </cell>
          <cell r="B347" t="str">
            <v>Instalación, reparación y mantenimiento de equipo e instrumental médico y de laboratorio</v>
          </cell>
        </row>
        <row r="348">
          <cell r="A348">
            <v>35401</v>
          </cell>
          <cell r="B348" t="str">
            <v>Instalación, reparación y mantenimiento de equipo e instrumental médico y de laboratorio</v>
          </cell>
        </row>
        <row r="349">
          <cell r="A349">
            <v>355</v>
          </cell>
          <cell r="B349" t="str">
            <v>Reparación y mantenimiento de equipo de transporte</v>
          </cell>
        </row>
        <row r="350">
          <cell r="A350">
            <v>35501</v>
          </cell>
          <cell r="B350" t="str">
            <v>Mantenimiento y conservación de vehículos terrestres, aéreos, marítimos, lacustres y fluviales</v>
          </cell>
        </row>
        <row r="351">
          <cell r="A351">
            <v>356</v>
          </cell>
          <cell r="B351" t="str">
            <v>Reparación y mantenimiento de equipo de defensa y seguridad</v>
          </cell>
        </row>
        <row r="352">
          <cell r="A352">
            <v>35601</v>
          </cell>
          <cell r="B352" t="str">
            <v>Reparación y mantenimiento de equipo de defensa y seguridad</v>
          </cell>
        </row>
        <row r="353">
          <cell r="A353">
            <v>357</v>
          </cell>
          <cell r="B353" t="str">
            <v>Instalación, reparación y mantenimiento de maquinaria, otros equipos y herramienta</v>
          </cell>
        </row>
        <row r="354">
          <cell r="A354">
            <v>35701</v>
          </cell>
          <cell r="B354" t="str">
            <v>Mantenimiento y conservación de maquinaria y equipo</v>
          </cell>
        </row>
        <row r="355">
          <cell r="A355">
            <v>35702</v>
          </cell>
          <cell r="B355" t="str">
            <v>Mantenimiento y conservación de plantas e instalaciones productivas</v>
          </cell>
        </row>
        <row r="356">
          <cell r="A356">
            <v>358</v>
          </cell>
          <cell r="B356" t="str">
            <v>Servicios de limpieza y manejo de desechos</v>
          </cell>
        </row>
        <row r="357">
          <cell r="A357">
            <v>35801</v>
          </cell>
          <cell r="B357" t="str">
            <v>Servicios de lavandería, limpieza e higiene</v>
          </cell>
        </row>
        <row r="358">
          <cell r="A358">
            <v>359</v>
          </cell>
          <cell r="B358" t="str">
            <v>Servicios de jardinería y fumigación</v>
          </cell>
        </row>
        <row r="359">
          <cell r="A359">
            <v>35901</v>
          </cell>
          <cell r="B359" t="str">
            <v>Servicios de jardinería y fumigación</v>
          </cell>
        </row>
        <row r="360">
          <cell r="A360">
            <v>3600</v>
          </cell>
          <cell r="B360" t="str">
            <v>SERVICIOS DE COMUNICACION SOCIAL Y PUBLICIDAD</v>
          </cell>
        </row>
        <row r="361">
          <cell r="A361">
            <v>361</v>
          </cell>
          <cell r="B361" t="str">
            <v>Difusión por radio, televisión y otros medios de mensajes sobre programas y actividades gubernamentales</v>
          </cell>
        </row>
        <row r="362">
          <cell r="A362">
            <v>36101</v>
          </cell>
          <cell r="B362" t="str">
            <v>Difusión de mensajes sobre programas y actividades gubernamentales</v>
          </cell>
        </row>
        <row r="363">
          <cell r="A363">
            <v>362</v>
          </cell>
          <cell r="B363" t="str">
            <v>Difusión por radio, televisión y otros medios de mensajes comerciales para promover la venta de bienes o servicios</v>
          </cell>
        </row>
        <row r="364">
          <cell r="A364">
            <v>36201</v>
          </cell>
          <cell r="B364" t="str">
            <v>Difusión de mensajes comerciales para promover la venta de productos o servicios</v>
          </cell>
        </row>
        <row r="365">
          <cell r="A365">
            <v>363</v>
          </cell>
          <cell r="B365" t="str">
            <v>Servicios de creatividad, preproducción y producción de publicidad, excepto Internet</v>
          </cell>
        </row>
        <row r="366">
          <cell r="A366">
            <v>364</v>
          </cell>
          <cell r="B366" t="str">
            <v>Servicios de revelado de fotografías</v>
          </cell>
        </row>
        <row r="367">
          <cell r="A367">
            <v>365</v>
          </cell>
          <cell r="B367" t="str">
            <v>Servicios de la industria fílmica, del sonido y del video</v>
          </cell>
        </row>
        <row r="368">
          <cell r="A368">
            <v>366</v>
          </cell>
          <cell r="B368" t="str">
            <v>Servicio de creación y difusión de contenido exclusivamente a través de Internet</v>
          </cell>
        </row>
        <row r="369">
          <cell r="A369">
            <v>369</v>
          </cell>
          <cell r="B369" t="str">
            <v>Otros servicios de información</v>
          </cell>
        </row>
        <row r="370">
          <cell r="A370">
            <v>36901</v>
          </cell>
          <cell r="B370" t="str">
            <v>Servicios relacionados con monitoreo de información en medios masivos</v>
          </cell>
        </row>
        <row r="371">
          <cell r="A371">
            <v>3700</v>
          </cell>
          <cell r="B371" t="str">
            <v>SERVICIOS DE TRASLADO Y VIATICOS</v>
          </cell>
        </row>
        <row r="372">
          <cell r="A372">
            <v>371</v>
          </cell>
          <cell r="B372" t="str">
            <v>Pasajes aéreos</v>
          </cell>
        </row>
        <row r="373">
          <cell r="A373">
            <v>37101</v>
          </cell>
          <cell r="B373" t="str">
            <v>Pasajes aéreos nacionales para labores en campo y de supervisión</v>
          </cell>
        </row>
        <row r="374">
          <cell r="A374">
            <v>37102</v>
          </cell>
          <cell r="B374" t="str">
            <v>Pasajes aéreos nacionales asociados a los programas de seguridad pública y nacional</v>
          </cell>
        </row>
        <row r="375">
          <cell r="A375">
            <v>37103</v>
          </cell>
          <cell r="B375" t="str">
            <v>Pasajes aéreos nacionales asociados a desastres naturales</v>
          </cell>
        </row>
        <row r="376">
          <cell r="A376">
            <v>37104</v>
          </cell>
          <cell r="B376" t="str">
            <v>Pasajes aéreos nacionales para servidores públicos de mando en el desempeño de comisiones y funciones oficiales</v>
          </cell>
        </row>
        <row r="377">
          <cell r="A377">
            <v>37105</v>
          </cell>
          <cell r="B377" t="str">
            <v>Pasajes aéreos internacionales asociados a los programas de seguridad pública y nacional</v>
          </cell>
        </row>
        <row r="378">
          <cell r="A378">
            <v>37106</v>
          </cell>
          <cell r="B378" t="str">
            <v>Pasajes aéreos internacionales para servidores públicos en el desempeño de comisiones y funciones oficiales</v>
          </cell>
        </row>
        <row r="379">
          <cell r="A379">
            <v>372</v>
          </cell>
          <cell r="B379" t="str">
            <v>Pasajes terrestres</v>
          </cell>
        </row>
        <row r="380">
          <cell r="A380">
            <v>37201</v>
          </cell>
          <cell r="B380" t="str">
            <v>Pasajes terrestres nacionales para labores en campo y de supervisión</v>
          </cell>
        </row>
        <row r="381">
          <cell r="A381">
            <v>37202</v>
          </cell>
          <cell r="B381" t="str">
            <v>Pasajes terrestres nacionales asociados a los programas de seguridad pública y nacional</v>
          </cell>
        </row>
        <row r="382">
          <cell r="A382">
            <v>37203</v>
          </cell>
          <cell r="B382" t="str">
            <v>Pasajes terrestres nacionales asociados a desastres naturales</v>
          </cell>
        </row>
        <row r="383">
          <cell r="A383">
            <v>37204</v>
          </cell>
          <cell r="B383" t="str">
            <v>Pasajes terrestres nacionales para servidores públicos de mando en el desempeño de comisiones y funciones oficiales</v>
          </cell>
        </row>
        <row r="384">
          <cell r="A384">
            <v>37205</v>
          </cell>
          <cell r="B384" t="str">
            <v>Pasajes terrestres internacionales asociados a los programas de seguridad pública y nacional</v>
          </cell>
        </row>
        <row r="385">
          <cell r="A385">
            <v>37206</v>
          </cell>
          <cell r="B385" t="str">
            <v>Pasajes terrestres internacionales para servidores públicos en el desempeño de comisiones y funciones oficiales</v>
          </cell>
        </row>
        <row r="386">
          <cell r="A386">
            <v>373</v>
          </cell>
          <cell r="B386" t="str">
            <v>Pasajes marítimos, lacustres y fluviales</v>
          </cell>
        </row>
        <row r="387">
          <cell r="A387">
            <v>374</v>
          </cell>
          <cell r="B387" t="str">
            <v>Autotransporte</v>
          </cell>
        </row>
        <row r="388">
          <cell r="A388">
            <v>375</v>
          </cell>
          <cell r="B388" t="str">
            <v>Viáticos en el país</v>
          </cell>
        </row>
        <row r="389">
          <cell r="A389">
            <v>37501</v>
          </cell>
          <cell r="B389" t="str">
            <v>Viáticos nacionales para labores en campo y de supervisión</v>
          </cell>
        </row>
        <row r="390">
          <cell r="A390">
            <v>37502</v>
          </cell>
          <cell r="B390" t="str">
            <v>Viáticos nacionales asociados a los programas de seguridad pública y nacional</v>
          </cell>
        </row>
        <row r="391">
          <cell r="A391">
            <v>37503</v>
          </cell>
          <cell r="B391" t="str">
            <v>Viáticos nacionales asociados a desastres naturales</v>
          </cell>
        </row>
        <row r="392">
          <cell r="A392">
            <v>37504</v>
          </cell>
          <cell r="B392" t="str">
            <v>Viáticos nacionales para servidores públicos en el desempeño de funciones oficiales</v>
          </cell>
        </row>
        <row r="393">
          <cell r="A393">
            <v>376</v>
          </cell>
          <cell r="B393" t="str">
            <v>Viáticos en el extranjero</v>
          </cell>
        </row>
        <row r="394">
          <cell r="A394">
            <v>37601</v>
          </cell>
          <cell r="B394" t="str">
            <v>Viáticos en el extranjero asociados a los programas de seguridad pública y nacional</v>
          </cell>
        </row>
        <row r="395">
          <cell r="A395">
            <v>37602</v>
          </cell>
          <cell r="B395" t="str">
            <v>Viáticos en el extranjero para servidores públicos en el desempeño de comisiones y funciones oficiales</v>
          </cell>
        </row>
        <row r="396">
          <cell r="A396">
            <v>377</v>
          </cell>
          <cell r="B396" t="str">
            <v>Gastos de instalación y traslado de menaje</v>
          </cell>
        </row>
        <row r="397">
          <cell r="A397">
            <v>37701</v>
          </cell>
          <cell r="B397" t="str">
            <v>Instalación del personal federal</v>
          </cell>
        </row>
        <row r="398">
          <cell r="A398">
            <v>378</v>
          </cell>
          <cell r="B398" t="str">
            <v>Servicios integrales de traslado y viáticos</v>
          </cell>
        </row>
        <row r="399">
          <cell r="A399">
            <v>37801</v>
          </cell>
          <cell r="B399" t="str">
            <v>Servicios integrales nacionales para servidores públicos en el desempeño de comisiones y funciones oficiales</v>
          </cell>
        </row>
        <row r="400">
          <cell r="A400">
            <v>37802</v>
          </cell>
          <cell r="B400" t="str">
            <v>Servicios integrales en el extranjero para servidores públicos en el desempeño de comisiones y funciones oficiales</v>
          </cell>
        </row>
        <row r="401">
          <cell r="A401">
            <v>379</v>
          </cell>
          <cell r="B401" t="str">
            <v>Otros servicios de traslado y hospedaje</v>
          </cell>
        </row>
        <row r="402">
          <cell r="A402">
            <v>37901</v>
          </cell>
          <cell r="B402" t="str">
            <v>Gastos para operativos y trabajos de campo en áreas rurales</v>
          </cell>
        </row>
        <row r="403">
          <cell r="A403">
            <v>3800</v>
          </cell>
          <cell r="B403" t="str">
            <v>SERVICIOS OFICIALES</v>
          </cell>
        </row>
        <row r="404">
          <cell r="A404">
            <v>381</v>
          </cell>
          <cell r="B404" t="str">
            <v>Gastos de ceremonial</v>
          </cell>
        </row>
        <row r="405">
          <cell r="A405">
            <v>38101</v>
          </cell>
          <cell r="B405" t="str">
            <v>Gastos de ceremonial del titular del Ejecutivo Federal</v>
          </cell>
        </row>
        <row r="406">
          <cell r="A406">
            <v>38102</v>
          </cell>
          <cell r="B406" t="str">
            <v xml:space="preserve"> Gastos de ceremonial de los titulares de las dependencias y entidades</v>
          </cell>
        </row>
        <row r="407">
          <cell r="A407">
            <v>38103</v>
          </cell>
          <cell r="B407" t="str">
            <v xml:space="preserve"> Gastos inherentes a la investidura presidencial</v>
          </cell>
        </row>
        <row r="408">
          <cell r="A408">
            <v>382</v>
          </cell>
          <cell r="B408" t="str">
            <v>Gastos de orden social y cultural</v>
          </cell>
        </row>
        <row r="409">
          <cell r="A409">
            <v>38201</v>
          </cell>
          <cell r="B409" t="str">
            <v>Gastos de orden social</v>
          </cell>
        </row>
        <row r="410">
          <cell r="A410">
            <v>383</v>
          </cell>
          <cell r="B410" t="str">
            <v>Congresos y convenciones</v>
          </cell>
        </row>
        <row r="411">
          <cell r="A411">
            <v>38301</v>
          </cell>
          <cell r="B411" t="str">
            <v xml:space="preserve"> Congresos y convenciones</v>
          </cell>
        </row>
        <row r="412">
          <cell r="A412">
            <v>384</v>
          </cell>
          <cell r="B412" t="str">
            <v>Exposiciones</v>
          </cell>
        </row>
        <row r="413">
          <cell r="A413">
            <v>38401</v>
          </cell>
          <cell r="B413" t="str">
            <v>Exposiciones</v>
          </cell>
        </row>
        <row r="414">
          <cell r="A414">
            <v>385</v>
          </cell>
          <cell r="B414" t="str">
            <v>Gastos de representación</v>
          </cell>
        </row>
        <row r="415">
          <cell r="A415">
            <v>38501</v>
          </cell>
          <cell r="B415" t="str">
            <v>Gastos para alimentación de servidores públicos de mando</v>
          </cell>
        </row>
        <row r="416">
          <cell r="A416">
            <v>3900</v>
          </cell>
          <cell r="B416" t="str">
            <v>OTROS SERVICIOS GENERALES</v>
          </cell>
        </row>
        <row r="417">
          <cell r="A417">
            <v>391</v>
          </cell>
          <cell r="B417" t="str">
            <v>Servicios funerarios y de cementerios</v>
          </cell>
        </row>
        <row r="418">
          <cell r="A418">
            <v>39101</v>
          </cell>
          <cell r="B418" t="str">
            <v>Funerales y pagas de defunción</v>
          </cell>
        </row>
        <row r="419">
          <cell r="A419">
            <v>392</v>
          </cell>
          <cell r="B419" t="str">
            <v>Impuestos y derechos</v>
          </cell>
        </row>
        <row r="420">
          <cell r="A420">
            <v>39201</v>
          </cell>
          <cell r="B420" t="str">
            <v>Impuestos y derechos de exportación</v>
          </cell>
        </row>
        <row r="421">
          <cell r="A421">
            <v>39202</v>
          </cell>
          <cell r="B421" t="str">
            <v>Otros impuestos y derechos</v>
          </cell>
        </row>
        <row r="422">
          <cell r="A422">
            <v>393</v>
          </cell>
          <cell r="B422" t="str">
            <v>Impuestos y derechos de importación</v>
          </cell>
        </row>
        <row r="423">
          <cell r="A423">
            <v>39301</v>
          </cell>
          <cell r="B423" t="str">
            <v>Impuestos y derechos de importación</v>
          </cell>
        </row>
        <row r="424">
          <cell r="A424">
            <v>394</v>
          </cell>
          <cell r="B424" t="str">
            <v>Sentencias y resoluciones por autoridad competente</v>
          </cell>
        </row>
        <row r="425">
          <cell r="A425">
            <v>39401</v>
          </cell>
          <cell r="B425" t="str">
            <v>Erogaciones por resoluciones por autoridad competente</v>
          </cell>
        </row>
        <row r="426">
          <cell r="A426">
            <v>39402</v>
          </cell>
          <cell r="B426" t="str">
            <v>Indemnizaciones por expropiación de predios</v>
          </cell>
        </row>
        <row r="427">
          <cell r="A427">
            <v>395</v>
          </cell>
          <cell r="B427" t="str">
            <v>Penas, multas, accesorios y actualizaciones</v>
          </cell>
        </row>
        <row r="428">
          <cell r="A428">
            <v>39501</v>
          </cell>
          <cell r="B428" t="str">
            <v>Penas, multas, accesorios y actualizaciones</v>
          </cell>
        </row>
        <row r="429">
          <cell r="A429">
            <v>396</v>
          </cell>
          <cell r="B429" t="str">
            <v>Otros gastos por responsabilidades</v>
          </cell>
        </row>
        <row r="430">
          <cell r="A430">
            <v>39601</v>
          </cell>
          <cell r="B430" t="str">
            <v>Pérdidas del erario federal</v>
          </cell>
        </row>
        <row r="431">
          <cell r="A431">
            <v>39602</v>
          </cell>
          <cell r="B431" t="str">
            <v>Otros gastos por responsabilidades</v>
          </cell>
        </row>
        <row r="432">
          <cell r="A432">
            <v>397</v>
          </cell>
          <cell r="B432" t="str">
            <v>Utilidades</v>
          </cell>
        </row>
        <row r="433">
          <cell r="A433">
            <v>39701</v>
          </cell>
          <cell r="B433" t="str">
            <v>Erogaciones por pago de utilidades</v>
          </cell>
        </row>
        <row r="434">
          <cell r="A434">
            <v>398</v>
          </cell>
          <cell r="B434" t="str">
            <v>Impuesto sobre nóminas y otros que se deriven de una relación laboral</v>
          </cell>
        </row>
        <row r="435">
          <cell r="A435">
            <v>39801</v>
          </cell>
          <cell r="B435" t="str">
            <v>Impuesto sobre nóminas</v>
          </cell>
        </row>
        <row r="436">
          <cell r="A436">
            <v>399</v>
          </cell>
          <cell r="B436" t="str">
            <v>Otros servicios generales</v>
          </cell>
        </row>
        <row r="437">
          <cell r="A437">
            <v>39901</v>
          </cell>
          <cell r="B437" t="str">
            <v>Gastos de las Comisiones Internacionales de Límites y Aguas</v>
          </cell>
        </row>
        <row r="438">
          <cell r="A438">
            <v>39902</v>
          </cell>
          <cell r="B438" t="str">
            <v>Gastos de las oficinas del Servicio Exterior Mexicano</v>
          </cell>
        </row>
        <row r="439">
          <cell r="A439">
            <v>39903</v>
          </cell>
          <cell r="B439" t="str">
            <v>Asignaciones a los grupos parlamentarios</v>
          </cell>
        </row>
        <row r="440">
          <cell r="A440">
            <v>39904</v>
          </cell>
          <cell r="B440" t="str">
            <v>Participaciones en Organos de Gobierno</v>
          </cell>
        </row>
        <row r="441">
          <cell r="A441">
            <v>39905</v>
          </cell>
          <cell r="B441" t="str">
            <v>Actividades de Coordinación con el Presidente Electo</v>
          </cell>
        </row>
        <row r="442">
          <cell r="A442">
            <v>39906</v>
          </cell>
          <cell r="B442" t="str">
            <v>Servicios Corporativos prestados por las Entidades Paraestatales a sus Organismos</v>
          </cell>
        </row>
        <row r="443">
          <cell r="A443">
            <v>39907</v>
          </cell>
          <cell r="B443" t="str">
            <v>Servicios prestados entre Organismos de una Entidad Paraestatal</v>
          </cell>
        </row>
        <row r="444">
          <cell r="A444">
            <v>39908</v>
          </cell>
          <cell r="B444" t="str">
            <v>Erogaciones por cuenta de terceros</v>
          </cell>
        </row>
        <row r="445">
          <cell r="A445">
            <v>39909</v>
          </cell>
          <cell r="B445" t="str">
            <v>Erogaciones recuperables</v>
          </cell>
        </row>
        <row r="446">
          <cell r="A446">
            <v>39910</v>
          </cell>
          <cell r="B446" t="str">
            <v>Apertura de Fondo Rotatorio</v>
          </cell>
        </row>
        <row r="447">
          <cell r="A447">
            <v>4000</v>
          </cell>
          <cell r="B447" t="str">
            <v>TRANSFERENCIAS, ASIGNACIONES, SUBSIDIOS Y OTRAS AYUDAS</v>
          </cell>
        </row>
        <row r="448">
          <cell r="A448">
            <v>4100</v>
          </cell>
          <cell r="B448" t="str">
            <v>TRANSFERENCIAS INTERNAS Y ASIGNACIONES AL SECTOR PUBLICO</v>
          </cell>
        </row>
        <row r="449">
          <cell r="A449">
            <v>411</v>
          </cell>
          <cell r="B449" t="str">
            <v>Asignaciones presupuestarias al Poder Ejecutivo</v>
          </cell>
        </row>
        <row r="450">
          <cell r="A450">
            <v>412</v>
          </cell>
          <cell r="B450" t="str">
            <v>Asignaciones presupuestarias al Poder Legislativo</v>
          </cell>
        </row>
        <row r="451">
          <cell r="A451">
            <v>413</v>
          </cell>
          <cell r="B451" t="str">
            <v>Asignaciones presupuestarias al Poder Judicial</v>
          </cell>
        </row>
        <row r="452">
          <cell r="A452">
            <v>414</v>
          </cell>
          <cell r="B452" t="str">
            <v>Asignaciones presupuestarias a Organos Autónomos</v>
          </cell>
        </row>
        <row r="453">
          <cell r="A453">
            <v>415</v>
          </cell>
          <cell r="B453" t="str">
            <v>Transferencias internas otorgadas a entidades paraestatales no empresariales y no financieras</v>
          </cell>
        </row>
        <row r="454">
          <cell r="A454">
            <v>41501</v>
          </cell>
          <cell r="B454" t="str">
            <v>Transferencias para cubrir el déficit de operación y los gastos de administración asociados al otorgamiento de subsidios</v>
          </cell>
        </row>
        <row r="455">
          <cell r="A455">
            <v>416</v>
          </cell>
          <cell r="B455" t="str">
            <v>Transferencias internas otorgadas a entidades paraestatales empresariales y no financieras</v>
          </cell>
        </row>
        <row r="456">
          <cell r="A456">
            <v>41601</v>
          </cell>
          <cell r="B456" t="str">
            <v>Transferencias a entidades empresariales no financieras derivadas de la obtención de derechos</v>
          </cell>
        </row>
        <row r="457">
          <cell r="A457">
            <v>417</v>
          </cell>
          <cell r="B457" t="str">
            <v>Transferencias internas otorgadas a fideicomisos públicos empresariales y no financieros</v>
          </cell>
        </row>
        <row r="458">
          <cell r="A458">
            <v>418</v>
          </cell>
          <cell r="B458" t="str">
            <v>Transferencias internas otorgadas a instituciones paraestatales públicas financieras</v>
          </cell>
        </row>
        <row r="459">
          <cell r="A459">
            <v>419</v>
          </cell>
          <cell r="B459" t="str">
            <v>Transferencias internas otorgadas a fideicomisos públicos financieros</v>
          </cell>
        </row>
        <row r="460">
          <cell r="A460">
            <v>4200</v>
          </cell>
          <cell r="B460" t="str">
            <v>TRANSFERENCIAS AL RESTO DEL SECTOR PUBLICO</v>
          </cell>
        </row>
        <row r="461">
          <cell r="A461">
            <v>421</v>
          </cell>
          <cell r="B461" t="str">
            <v>Transferencias otorgadas a entidades paraestatales no empresariales y no financieras</v>
          </cell>
        </row>
        <row r="462">
          <cell r="A462">
            <v>422</v>
          </cell>
          <cell r="B462" t="str">
            <v>Transferencias otorgadas para entidades paraestatales empresariales y no financieras</v>
          </cell>
        </row>
        <row r="463">
          <cell r="A463">
            <v>423</v>
          </cell>
          <cell r="B463" t="str">
            <v>Transferencias otorgadas para instituciones paraestatales públicas financieras</v>
          </cell>
        </row>
        <row r="464">
          <cell r="A464">
            <v>424</v>
          </cell>
          <cell r="B464" t="str">
            <v>Transferencias otorgadas a entidades federativas y municipios</v>
          </cell>
        </row>
        <row r="465">
          <cell r="A465">
            <v>425</v>
          </cell>
          <cell r="B465" t="str">
            <v>Transferencias a fideicomisos de entidades federativas y municipios</v>
          </cell>
        </row>
        <row r="466">
          <cell r="A466">
            <v>4300</v>
          </cell>
          <cell r="B466" t="str">
            <v>SUBSIDIOS Y SUBVENCIONES</v>
          </cell>
        </row>
        <row r="467">
          <cell r="A467">
            <v>431</v>
          </cell>
          <cell r="B467" t="str">
            <v>Subsidios a la producción</v>
          </cell>
        </row>
        <row r="468">
          <cell r="A468">
            <v>43101</v>
          </cell>
          <cell r="B468" t="str">
            <v>Subsidios a la producción</v>
          </cell>
        </row>
        <row r="469">
          <cell r="A469">
            <v>432</v>
          </cell>
          <cell r="B469" t="str">
            <v>Subsidios a la distribución</v>
          </cell>
        </row>
        <row r="470">
          <cell r="A470">
            <v>43201</v>
          </cell>
          <cell r="B470" t="str">
            <v>Subsidios a la distribución</v>
          </cell>
        </row>
        <row r="471">
          <cell r="A471">
            <v>433</v>
          </cell>
          <cell r="B471" t="str">
            <v>Subsidios a la inversión</v>
          </cell>
        </row>
        <row r="472">
          <cell r="A472">
            <v>43301</v>
          </cell>
          <cell r="B472" t="str">
            <v>Subsidios para inversión</v>
          </cell>
        </row>
        <row r="473">
          <cell r="A473">
            <v>434</v>
          </cell>
          <cell r="B473" t="str">
            <v>Subsidios a la prestación de servicios públicos</v>
          </cell>
        </row>
        <row r="474">
          <cell r="A474">
            <v>43401</v>
          </cell>
          <cell r="B474" t="str">
            <v>Subsidios a la prestación de servicios públicos</v>
          </cell>
        </row>
        <row r="475">
          <cell r="A475">
            <v>435</v>
          </cell>
          <cell r="B475" t="str">
            <v>Subsidios para cubrir diferenciales de tasas de interés</v>
          </cell>
        </row>
        <row r="476">
          <cell r="A476">
            <v>43501</v>
          </cell>
          <cell r="B476" t="str">
            <v>Subsidios para cubrir diferenciales de tasas de interés</v>
          </cell>
        </row>
        <row r="477">
          <cell r="A477">
            <v>436</v>
          </cell>
          <cell r="B477" t="str">
            <v>Subsidios a la vivienda</v>
          </cell>
        </row>
        <row r="478">
          <cell r="A478">
            <v>43601</v>
          </cell>
          <cell r="B478" t="str">
            <v>Subsidios para la adquisición de vivienda de interés social</v>
          </cell>
        </row>
        <row r="479">
          <cell r="A479">
            <v>437</v>
          </cell>
          <cell r="B479" t="str">
            <v>Subvenciones al consumo</v>
          </cell>
        </row>
        <row r="480">
          <cell r="A480">
            <v>43701</v>
          </cell>
          <cell r="B480" t="str">
            <v>Subsidios al consumo</v>
          </cell>
        </row>
        <row r="481">
          <cell r="A481">
            <v>438</v>
          </cell>
          <cell r="B481" t="str">
            <v>Subsidios a Entidades Federativas y Municipios</v>
          </cell>
        </row>
        <row r="482">
          <cell r="A482">
            <v>43801</v>
          </cell>
          <cell r="B482" t="str">
            <v>Aguascalientes</v>
          </cell>
        </row>
        <row r="483">
          <cell r="A483">
            <v>43802</v>
          </cell>
          <cell r="B483" t="str">
            <v>Baja California</v>
          </cell>
        </row>
        <row r="484">
          <cell r="A484">
            <v>43803</v>
          </cell>
          <cell r="B484" t="str">
            <v>Baja California Sur</v>
          </cell>
        </row>
        <row r="485">
          <cell r="A485">
            <v>43804</v>
          </cell>
          <cell r="B485" t="str">
            <v>Campeche</v>
          </cell>
        </row>
        <row r="486">
          <cell r="A486">
            <v>43805</v>
          </cell>
          <cell r="B486" t="str">
            <v>Coahuila</v>
          </cell>
        </row>
        <row r="487">
          <cell r="A487">
            <v>43806</v>
          </cell>
          <cell r="B487" t="str">
            <v>Colima</v>
          </cell>
        </row>
        <row r="488">
          <cell r="A488">
            <v>43807</v>
          </cell>
          <cell r="B488" t="str">
            <v>Chiapas</v>
          </cell>
        </row>
        <row r="489">
          <cell r="A489">
            <v>43808</v>
          </cell>
          <cell r="B489" t="str">
            <v>Chihuahua</v>
          </cell>
        </row>
        <row r="490">
          <cell r="A490">
            <v>43809</v>
          </cell>
          <cell r="B490" t="str">
            <v>Distrito Federal</v>
          </cell>
        </row>
        <row r="491">
          <cell r="A491">
            <v>43810</v>
          </cell>
          <cell r="B491" t="str">
            <v>Durango</v>
          </cell>
        </row>
        <row r="492">
          <cell r="A492">
            <v>43811</v>
          </cell>
          <cell r="B492" t="str">
            <v>Guanajuato</v>
          </cell>
        </row>
        <row r="493">
          <cell r="A493">
            <v>43812</v>
          </cell>
          <cell r="B493" t="str">
            <v>Guerrero</v>
          </cell>
        </row>
        <row r="494">
          <cell r="A494">
            <v>43813</v>
          </cell>
          <cell r="B494" t="str">
            <v>Hidalgo</v>
          </cell>
        </row>
        <row r="495">
          <cell r="A495">
            <v>43814</v>
          </cell>
          <cell r="B495" t="str">
            <v>Jalisco</v>
          </cell>
        </row>
        <row r="496">
          <cell r="A496">
            <v>43815</v>
          </cell>
          <cell r="B496" t="str">
            <v>México</v>
          </cell>
        </row>
        <row r="497">
          <cell r="A497">
            <v>43816</v>
          </cell>
          <cell r="B497" t="str">
            <v>Michoacán</v>
          </cell>
        </row>
        <row r="498">
          <cell r="A498">
            <v>43817</v>
          </cell>
          <cell r="B498" t="str">
            <v>Morelos</v>
          </cell>
        </row>
        <row r="499">
          <cell r="A499">
            <v>43818</v>
          </cell>
          <cell r="B499" t="str">
            <v>Nayarit</v>
          </cell>
        </row>
        <row r="500">
          <cell r="A500">
            <v>43819</v>
          </cell>
          <cell r="B500" t="str">
            <v>Nuevo León</v>
          </cell>
        </row>
        <row r="501">
          <cell r="A501">
            <v>43820</v>
          </cell>
          <cell r="B501" t="str">
            <v>Oaxaca</v>
          </cell>
        </row>
        <row r="502">
          <cell r="A502">
            <v>43821</v>
          </cell>
          <cell r="B502" t="str">
            <v>Puebla</v>
          </cell>
        </row>
        <row r="503">
          <cell r="A503">
            <v>43822</v>
          </cell>
          <cell r="B503" t="str">
            <v>Querétaro</v>
          </cell>
        </row>
        <row r="504">
          <cell r="A504">
            <v>43823</v>
          </cell>
          <cell r="B504" t="str">
            <v>Quintana Roo</v>
          </cell>
        </row>
        <row r="505">
          <cell r="A505">
            <v>43824</v>
          </cell>
          <cell r="B505" t="str">
            <v>San Luis Potosí</v>
          </cell>
        </row>
        <row r="506">
          <cell r="A506">
            <v>43825</v>
          </cell>
          <cell r="B506" t="str">
            <v>Sinaloa</v>
          </cell>
        </row>
        <row r="507">
          <cell r="A507">
            <v>43826</v>
          </cell>
          <cell r="B507" t="str">
            <v>Sonora</v>
          </cell>
        </row>
        <row r="508">
          <cell r="A508">
            <v>43827</v>
          </cell>
          <cell r="B508" t="str">
            <v>Tabasco</v>
          </cell>
        </row>
        <row r="509">
          <cell r="A509">
            <v>43828</v>
          </cell>
          <cell r="B509" t="str">
            <v>Tamaulipas</v>
          </cell>
        </row>
        <row r="510">
          <cell r="A510">
            <v>43829</v>
          </cell>
          <cell r="B510" t="str">
            <v>Tlaxcala</v>
          </cell>
        </row>
        <row r="511">
          <cell r="A511">
            <v>43830</v>
          </cell>
          <cell r="B511" t="str">
            <v>Veracruz</v>
          </cell>
        </row>
        <row r="512">
          <cell r="A512">
            <v>43831</v>
          </cell>
          <cell r="B512" t="str">
            <v>Yucatán</v>
          </cell>
        </row>
        <row r="513">
          <cell r="A513">
            <v>43832</v>
          </cell>
          <cell r="B513" t="str">
            <v>Zacatecas</v>
          </cell>
        </row>
        <row r="514">
          <cell r="A514">
            <v>43833</v>
          </cell>
          <cell r="B514" t="str">
            <v>Subsidios a las entidades federativas y municipios</v>
          </cell>
        </row>
        <row r="515">
          <cell r="A515">
            <v>439</v>
          </cell>
          <cell r="B515" t="str">
            <v>Otros Subsidios</v>
          </cell>
        </row>
        <row r="516">
          <cell r="A516">
            <v>43901</v>
          </cell>
          <cell r="B516" t="str">
            <v>Subsidios para capacitación y becas</v>
          </cell>
        </row>
        <row r="517">
          <cell r="A517">
            <v>43902</v>
          </cell>
          <cell r="B517" t="str">
            <v>Subsidios a fideicomisos privados y estatales</v>
          </cell>
        </row>
        <row r="518">
          <cell r="A518">
            <v>4400</v>
          </cell>
          <cell r="B518" t="str">
            <v>AYUDAS SOCIALES</v>
          </cell>
        </row>
        <row r="519">
          <cell r="A519">
            <v>441</v>
          </cell>
          <cell r="B519" t="str">
            <v>Ayudas sociales a personas</v>
          </cell>
        </row>
        <row r="520">
          <cell r="A520">
            <v>44101</v>
          </cell>
          <cell r="B520" t="str">
            <v>Gastos relacionados con actividades culturales, deportivas y de ayuda extraordinaria</v>
          </cell>
        </row>
        <row r="521">
          <cell r="A521">
            <v>44102</v>
          </cell>
          <cell r="B521" t="str">
            <v>Gastos por servicios de traslado de personas</v>
          </cell>
        </row>
        <row r="522">
          <cell r="A522">
            <v>44103</v>
          </cell>
          <cell r="B522" t="str">
            <v>Premios, recompensas, pensiones de gracia y pensión recreativa estudiantil</v>
          </cell>
        </row>
        <row r="523">
          <cell r="A523">
            <v>44104</v>
          </cell>
          <cell r="B523" t="str">
            <v>Premios, estímulos, recompensas, becas y seguros a deportistas</v>
          </cell>
        </row>
        <row r="524">
          <cell r="A524">
            <v>44105</v>
          </cell>
          <cell r="B524" t="str">
            <v>Apoyo a voluntarios que participan en diversos programas federales</v>
          </cell>
        </row>
        <row r="525">
          <cell r="A525">
            <v>44106</v>
          </cell>
          <cell r="B525" t="str">
            <v>Compensaciones por servicios de carácter social</v>
          </cell>
        </row>
        <row r="526">
          <cell r="A526">
            <v>44107</v>
          </cell>
          <cell r="B526" t="str">
            <v>Apoyo a representantes del Poder Legislativo y partidos políticos ante el Consejo General del IFE</v>
          </cell>
        </row>
        <row r="527">
          <cell r="A527">
            <v>44108</v>
          </cell>
          <cell r="B527" t="str">
            <v>Dietas a consejeros electorales locales y distritales en el año electoral federal</v>
          </cell>
        </row>
        <row r="528">
          <cell r="A528">
            <v>44109</v>
          </cell>
          <cell r="B528" t="str">
            <v>Apoyos para alimentos a funcionarios de casilla el día de la jornada electoral federal</v>
          </cell>
        </row>
        <row r="529">
          <cell r="A529">
            <v>44110</v>
          </cell>
          <cell r="B529" t="str">
            <v>Apoyo financiero a consejeros electorales locales y distritales en año electoral federal</v>
          </cell>
        </row>
        <row r="530">
          <cell r="A530">
            <v>442</v>
          </cell>
          <cell r="B530" t="str">
            <v>Becas y otras ayudas para programas de capacitación</v>
          </cell>
        </row>
        <row r="531">
          <cell r="A531">
            <v>443</v>
          </cell>
          <cell r="B531" t="str">
            <v>Ayudas sociales a instituciones de enseñanza</v>
          </cell>
        </row>
        <row r="532">
          <cell r="A532">
            <v>444</v>
          </cell>
          <cell r="B532" t="str">
            <v>Ayudas sociales a actividades científicas o académicas</v>
          </cell>
        </row>
        <row r="533">
          <cell r="A533">
            <v>44401</v>
          </cell>
          <cell r="B533" t="str">
            <v>Apoyos a la investigación científica y tecnológica de instituciones académicas y sector público</v>
          </cell>
        </row>
        <row r="534">
          <cell r="A534">
            <v>44402</v>
          </cell>
          <cell r="B534" t="str">
            <v>Apoyos a la investigación científica y tecnológica en instituciones sin fines de lucro</v>
          </cell>
        </row>
        <row r="535">
          <cell r="A535">
            <v>445</v>
          </cell>
          <cell r="B535" t="str">
            <v>Ayudas sociales a instituciones sin fines de lucro</v>
          </cell>
        </row>
        <row r="536">
          <cell r="A536">
            <v>44501</v>
          </cell>
          <cell r="B536" t="str">
            <v>Apoyo financiero al Comité Nacional de Supervisión y Evaluación y a la Comisión Nacional de Vigilancia locales y distritales del Registro Federal de Electores</v>
          </cell>
        </row>
        <row r="537">
          <cell r="A537">
            <v>44502</v>
          </cell>
          <cell r="B537" t="str">
            <v>Financiamiento público a partidos políticos y agrupaciones políticas con registro autorizado</v>
          </cell>
        </row>
        <row r="538">
          <cell r="A538">
            <v>446</v>
          </cell>
          <cell r="B538" t="str">
            <v>Ayudas sociales a cooperativas</v>
          </cell>
        </row>
        <row r="539">
          <cell r="A539">
            <v>447</v>
          </cell>
          <cell r="B539" t="str">
            <v>Ayudas sociales a entidades de interés público</v>
          </cell>
        </row>
        <row r="540">
          <cell r="A540">
            <v>448</v>
          </cell>
          <cell r="B540" t="str">
            <v>Ayudas por desastres naturales y otros siniestros</v>
          </cell>
        </row>
        <row r="541">
          <cell r="A541">
            <v>44801</v>
          </cell>
          <cell r="B541" t="str">
            <v>Mercancías para su distribución a la población</v>
          </cell>
        </row>
        <row r="542">
          <cell r="A542">
            <v>4500</v>
          </cell>
          <cell r="B542" t="str">
            <v>PENSIONES Y JUBILACIONES</v>
          </cell>
        </row>
        <row r="543">
          <cell r="A543">
            <v>451</v>
          </cell>
          <cell r="B543" t="str">
            <v>Pensiones</v>
          </cell>
        </row>
        <row r="544">
          <cell r="A544">
            <v>452</v>
          </cell>
          <cell r="B544" t="str">
            <v>Jubilaciones</v>
          </cell>
        </row>
        <row r="545">
          <cell r="A545">
            <v>45201</v>
          </cell>
          <cell r="B545" t="str">
            <v>Pago de pensiones y jubilaciones</v>
          </cell>
        </row>
        <row r="546">
          <cell r="A546">
            <v>45202</v>
          </cell>
          <cell r="B546" t="str">
            <v>Pago de pensiones y jubilaciones contractuales</v>
          </cell>
        </row>
        <row r="547">
          <cell r="A547">
            <v>45203</v>
          </cell>
          <cell r="B547" t="str">
            <v>Transferencias para el pago de pensiones y jubilaciones</v>
          </cell>
        </row>
        <row r="548">
          <cell r="A548">
            <v>459</v>
          </cell>
          <cell r="B548" t="str">
            <v>Otras pensiones y jubilaciones</v>
          </cell>
        </row>
        <row r="549">
          <cell r="A549">
            <v>45901</v>
          </cell>
          <cell r="B549" t="str">
            <v>Pago de sumas aseguradas</v>
          </cell>
        </row>
        <row r="550">
          <cell r="A550">
            <v>45902</v>
          </cell>
          <cell r="B550" t="str">
            <v>Prestaciones económicas distintas de pensiones y jubilaciones</v>
          </cell>
        </row>
        <row r="551">
          <cell r="A551">
            <v>4600</v>
          </cell>
          <cell r="B551" t="str">
            <v>TRANSFERENCIAS A FIDEICOMISOS, MANDATOS Y OTROS ANALOGOS</v>
          </cell>
        </row>
        <row r="552">
          <cell r="A552">
            <v>461</v>
          </cell>
          <cell r="B552" t="str">
            <v>Transferencias a fideicomisos del Poder Ejecutivo</v>
          </cell>
        </row>
        <row r="553">
          <cell r="A553">
            <v>46101</v>
          </cell>
          <cell r="B553" t="str">
            <v>Aportaciones a fideicomisos públicos</v>
          </cell>
        </row>
        <row r="554">
          <cell r="A554">
            <v>46102</v>
          </cell>
          <cell r="B554" t="str">
            <v>Aportaciones a mandatos públicos</v>
          </cell>
        </row>
        <row r="555">
          <cell r="A555">
            <v>462</v>
          </cell>
          <cell r="B555" t="str">
            <v>Transferencias a fideicomisos del Poder Legislativo</v>
          </cell>
        </row>
        <row r="556">
          <cell r="A556">
            <v>463</v>
          </cell>
          <cell r="B556" t="str">
            <v>Transferencias a fideicomisos del Poder Judicial</v>
          </cell>
        </row>
        <row r="557">
          <cell r="A557">
            <v>46301</v>
          </cell>
          <cell r="B557" t="str">
            <v>Aportaciones a fideicomisos públicos del Poder Judicial</v>
          </cell>
        </row>
        <row r="558">
          <cell r="A558">
            <v>464</v>
          </cell>
          <cell r="B558" t="str">
            <v>Transferencias a fideicomisos públicos de entidades paraestatales no empresariales y no financieras</v>
          </cell>
        </row>
        <row r="559">
          <cell r="A559">
            <v>465</v>
          </cell>
          <cell r="B559" t="str">
            <v>Transferencias a fideicomisos públicos de entidades paraestatales empresariales y no financieras</v>
          </cell>
        </row>
        <row r="560">
          <cell r="A560">
            <v>466</v>
          </cell>
          <cell r="B560" t="str">
            <v>Transferencias a fideicomisos de instituciones públicas financieras</v>
          </cell>
        </row>
        <row r="561">
          <cell r="A561">
            <v>4700</v>
          </cell>
          <cell r="B561" t="str">
            <v>TRANSFERENCIAS A LA SEGURIDAD SOCIAL</v>
          </cell>
        </row>
        <row r="562">
          <cell r="A562">
            <v>471</v>
          </cell>
          <cell r="B562" t="str">
            <v>Transferencias por obligación de ley</v>
          </cell>
        </row>
        <row r="563">
          <cell r="A563">
            <v>47101</v>
          </cell>
          <cell r="B563" t="str">
            <v>Trasferencias para cuotas y aportaciones de seguridad social para el IMSS, ISSSTE e ISSFAM por obligación del Estado</v>
          </cell>
        </row>
        <row r="564">
          <cell r="A564">
            <v>47102</v>
          </cell>
          <cell r="B564" t="str">
            <v>Transferencias para cuotas y aportaciones a los seguros de retiro, cesantía en edad avanzada y vejez</v>
          </cell>
        </row>
        <row r="565">
          <cell r="A565">
            <v>4800</v>
          </cell>
          <cell r="B565" t="str">
            <v>DONATIVOS</v>
          </cell>
        </row>
        <row r="566">
          <cell r="A566">
            <v>481</v>
          </cell>
          <cell r="B566" t="str">
            <v>Donativos a instituciones sin fines de lucro</v>
          </cell>
        </row>
        <row r="567">
          <cell r="A567">
            <v>48101</v>
          </cell>
          <cell r="B567" t="str">
            <v>Donativos a instituciones sin fines de lucro</v>
          </cell>
        </row>
        <row r="568">
          <cell r="A568">
            <v>482</v>
          </cell>
          <cell r="B568" t="str">
            <v>Donativos a entidades federativas</v>
          </cell>
        </row>
        <row r="569">
          <cell r="A569">
            <v>48201</v>
          </cell>
          <cell r="B569" t="str">
            <v>Donativos a entidades federativas o municipios</v>
          </cell>
        </row>
        <row r="570">
          <cell r="A570">
            <v>483</v>
          </cell>
          <cell r="B570" t="str">
            <v>Donativos a fideicomisos privados</v>
          </cell>
        </row>
        <row r="571">
          <cell r="A571">
            <v>48301</v>
          </cell>
          <cell r="B571" t="str">
            <v>Donativos a fideicomisos privados</v>
          </cell>
        </row>
        <row r="572">
          <cell r="A572">
            <v>484</v>
          </cell>
          <cell r="B572" t="str">
            <v>Donativos a fideicomisos estatales</v>
          </cell>
        </row>
        <row r="573">
          <cell r="A573">
            <v>48401</v>
          </cell>
          <cell r="B573" t="str">
            <v>Donativos a fideicomisos estatales</v>
          </cell>
        </row>
        <row r="574">
          <cell r="A574">
            <v>485</v>
          </cell>
          <cell r="B574" t="str">
            <v>Donativos internacionales</v>
          </cell>
        </row>
        <row r="575">
          <cell r="A575">
            <v>48501</v>
          </cell>
          <cell r="B575" t="str">
            <v>Donativos internacionales</v>
          </cell>
        </row>
        <row r="576">
          <cell r="A576">
            <v>4900</v>
          </cell>
          <cell r="B576" t="str">
            <v>TRANSFERENCIAS AL EXTERIOR</v>
          </cell>
        </row>
        <row r="577">
          <cell r="A577">
            <v>491</v>
          </cell>
          <cell r="B577" t="str">
            <v>Transferencias para gobiernos extranjeros</v>
          </cell>
        </row>
        <row r="578">
          <cell r="A578">
            <v>492</v>
          </cell>
          <cell r="B578" t="str">
            <v>Transferencias para organismos internacionales</v>
          </cell>
        </row>
        <row r="579">
          <cell r="A579">
            <v>49201</v>
          </cell>
          <cell r="B579" t="str">
            <v>Cuotas y aportaciones a organismos internacionales</v>
          </cell>
        </row>
        <row r="580">
          <cell r="A580">
            <v>49202</v>
          </cell>
          <cell r="B580" t="str">
            <v>Otras aportaciones internacionales</v>
          </cell>
        </row>
        <row r="581">
          <cell r="A581">
            <v>493</v>
          </cell>
          <cell r="B581" t="str">
            <v>Transferencias para el sector privado externo</v>
          </cell>
        </row>
        <row r="582">
          <cell r="A582">
            <v>5000</v>
          </cell>
          <cell r="B582" t="str">
            <v>BIENES MUEBLES, INMUEBLES E INTANGIBLES</v>
          </cell>
        </row>
        <row r="583">
          <cell r="A583">
            <v>5100</v>
          </cell>
          <cell r="B583" t="str">
            <v>MOBILIARIO Y EQUIPO DE ADMINISTRACION</v>
          </cell>
        </row>
        <row r="584">
          <cell r="A584">
            <v>511</v>
          </cell>
          <cell r="B584" t="str">
            <v>Muebles de oficina y estantería</v>
          </cell>
        </row>
        <row r="585">
          <cell r="A585">
            <v>51101</v>
          </cell>
          <cell r="B585" t="str">
            <v>Mobiliario</v>
          </cell>
        </row>
        <row r="586">
          <cell r="A586">
            <v>512</v>
          </cell>
          <cell r="B586" t="str">
            <v>Muebles, excepto de oficina y estantería</v>
          </cell>
        </row>
        <row r="587">
          <cell r="A587">
            <v>513</v>
          </cell>
          <cell r="B587" t="str">
            <v>Bienes artísticos, culturales y científicos</v>
          </cell>
        </row>
        <row r="588">
          <cell r="A588">
            <v>51301</v>
          </cell>
          <cell r="B588" t="str">
            <v>Bienes artísticos y culturales</v>
          </cell>
        </row>
        <row r="589">
          <cell r="A589">
            <v>514</v>
          </cell>
          <cell r="B589" t="str">
            <v>Objetos de valor</v>
          </cell>
        </row>
        <row r="590">
          <cell r="A590">
            <v>515</v>
          </cell>
          <cell r="B590" t="str">
            <v>Equipo de cómputo y de tecnologías de la información</v>
          </cell>
        </row>
        <row r="591">
          <cell r="A591">
            <v>51501</v>
          </cell>
          <cell r="B591" t="str">
            <v>Bienes informáticos</v>
          </cell>
        </row>
        <row r="592">
          <cell r="A592">
            <v>519</v>
          </cell>
          <cell r="B592" t="str">
            <v>Otros mobiliarios y equipos de administración</v>
          </cell>
        </row>
        <row r="593">
          <cell r="A593">
            <v>51901</v>
          </cell>
          <cell r="B593" t="str">
            <v>Equipo de administración</v>
          </cell>
        </row>
        <row r="594">
          <cell r="A594">
            <v>51902</v>
          </cell>
          <cell r="B594" t="str">
            <v>Adjudicaciones, expropiaciones e indemnizaciones de bienes muebles</v>
          </cell>
        </row>
        <row r="595">
          <cell r="A595">
            <v>5200</v>
          </cell>
          <cell r="B595" t="str">
            <v>MOBILIARIO Y EQUIPO EDUCACIONAL Y RECREATIVO</v>
          </cell>
        </row>
        <row r="596">
          <cell r="A596">
            <v>521</v>
          </cell>
          <cell r="B596" t="str">
            <v>Equipos y aparatos audiovisuales</v>
          </cell>
        </row>
        <row r="597">
          <cell r="A597">
            <v>52101</v>
          </cell>
          <cell r="B597" t="str">
            <v>Equipos y aparatos audiovisuales</v>
          </cell>
        </row>
        <row r="598">
          <cell r="A598">
            <v>522</v>
          </cell>
          <cell r="B598" t="str">
            <v>Aparatos deportivos</v>
          </cell>
        </row>
        <row r="599">
          <cell r="A599">
            <v>52201</v>
          </cell>
          <cell r="B599" t="str">
            <v>Aparatos deportivos</v>
          </cell>
        </row>
        <row r="600">
          <cell r="A600">
            <v>523</v>
          </cell>
          <cell r="B600" t="str">
            <v>Cámaras fotográficas y de video</v>
          </cell>
        </row>
        <row r="601">
          <cell r="A601">
            <v>52301</v>
          </cell>
          <cell r="B601" t="str">
            <v>Cámaras fotográficas y de video</v>
          </cell>
        </row>
        <row r="602">
          <cell r="A602">
            <v>529</v>
          </cell>
          <cell r="B602" t="str">
            <v>Otro mobiliario y equipo educacional y recreativo</v>
          </cell>
        </row>
        <row r="603">
          <cell r="A603">
            <v>52901</v>
          </cell>
          <cell r="B603" t="str">
            <v>Otro mobiliario y equipo educacional y recreativo</v>
          </cell>
        </row>
        <row r="604">
          <cell r="A604">
            <v>5300</v>
          </cell>
          <cell r="B604" t="str">
            <v>EQUIPO E INSTRUMENTAL MEDICO Y DE LABORATORIO</v>
          </cell>
        </row>
        <row r="605">
          <cell r="A605">
            <v>531</v>
          </cell>
          <cell r="B605" t="str">
            <v>Equipo médico y de laboratorio</v>
          </cell>
        </row>
        <row r="606">
          <cell r="A606">
            <v>53101</v>
          </cell>
          <cell r="B606" t="str">
            <v>Equipo médico y de laboratorio</v>
          </cell>
        </row>
        <row r="607">
          <cell r="A607">
            <v>532</v>
          </cell>
          <cell r="B607" t="str">
            <v xml:space="preserve"> Instrumental médico y de laboratorio</v>
          </cell>
        </row>
        <row r="608">
          <cell r="A608">
            <v>53201</v>
          </cell>
          <cell r="B608" t="str">
            <v>Instrumental médico y de laboratorio</v>
          </cell>
        </row>
        <row r="609">
          <cell r="A609">
            <v>5400</v>
          </cell>
          <cell r="B609" t="str">
            <v>VEHICULOS Y EQUIPO DE TRANSPORTE</v>
          </cell>
        </row>
        <row r="610">
          <cell r="A610">
            <v>541</v>
          </cell>
          <cell r="B610" t="str">
            <v>Vehículos y equipo terrestre</v>
          </cell>
        </row>
        <row r="611">
          <cell r="A611">
            <v>54101</v>
          </cell>
          <cell r="B611" t="str">
            <v>Vehículos y equipo terrestres, para la ejecución de programas de seguridad pública y nacional</v>
          </cell>
        </row>
        <row r="612">
          <cell r="A612">
            <v>54102</v>
          </cell>
          <cell r="B612" t="str">
            <v>Vehículos y equipo terrestres, destinados exclusivamente para desastres naturales</v>
          </cell>
        </row>
        <row r="613">
          <cell r="A613">
            <v>54103</v>
          </cell>
          <cell r="B613" t="str">
            <v>Vehículos y equipo terrestres, destinados a servicios públicos y la operación de programas públicos</v>
          </cell>
        </row>
        <row r="614">
          <cell r="A614">
            <v>54104</v>
          </cell>
          <cell r="B614" t="str">
            <v>Vehículos y equipo terrestres, destinados a servicios administrativos</v>
          </cell>
        </row>
        <row r="615">
          <cell r="A615">
            <v>54105</v>
          </cell>
          <cell r="B615" t="str">
            <v>Vehículos y equipo terrestres, destinados a servidores públicos</v>
          </cell>
        </row>
        <row r="616">
          <cell r="A616">
            <v>542</v>
          </cell>
          <cell r="B616" t="str">
            <v>Carrocerías y remolques</v>
          </cell>
        </row>
        <row r="617">
          <cell r="A617">
            <v>54201</v>
          </cell>
          <cell r="B617" t="str">
            <v>Carrocerías y remolques</v>
          </cell>
        </row>
        <row r="618">
          <cell r="A618">
            <v>543</v>
          </cell>
          <cell r="B618" t="str">
            <v>Equipo aeroespacial</v>
          </cell>
        </row>
        <row r="619">
          <cell r="A619">
            <v>54301</v>
          </cell>
          <cell r="B619" t="str">
            <v>Vehículos y equipo aéreos, para la ejecución de programas de seguridad pública y nacional</v>
          </cell>
        </row>
        <row r="620">
          <cell r="A620">
            <v>54302</v>
          </cell>
          <cell r="B620" t="str">
            <v>Vehículos y equipo aéreos, destinados exclusivamente para desastres naturales</v>
          </cell>
        </row>
        <row r="621">
          <cell r="A621">
            <v>54303</v>
          </cell>
          <cell r="B621" t="str">
            <v>Vehículos y equipo aéreos, destinados a servicios públicos y la operación de programas públicos</v>
          </cell>
        </row>
        <row r="622">
          <cell r="A622">
            <v>544</v>
          </cell>
          <cell r="B622" t="str">
            <v>Equipo ferroviario</v>
          </cell>
        </row>
        <row r="623">
          <cell r="A623">
            <v>54401</v>
          </cell>
          <cell r="B623" t="str">
            <v>Equipo ferroviario</v>
          </cell>
        </row>
        <row r="624">
          <cell r="A624">
            <v>545</v>
          </cell>
          <cell r="B624" t="str">
            <v>Embarcaciones</v>
          </cell>
        </row>
        <row r="625">
          <cell r="A625">
            <v>54501</v>
          </cell>
          <cell r="B625" t="str">
            <v>Vehículos y equipo marítimo, para la ejecución de programas de seguridad pública y nacional</v>
          </cell>
        </row>
        <row r="626">
          <cell r="A626">
            <v>54502</v>
          </cell>
          <cell r="B626" t="str">
            <v>Vehículos y equipo marítimo, destinados a servicios públicos y la operación de programas públicos</v>
          </cell>
        </row>
        <row r="627">
          <cell r="A627">
            <v>54503</v>
          </cell>
          <cell r="B627" t="str">
            <v>Construcción de embarcaciones</v>
          </cell>
        </row>
        <row r="628">
          <cell r="A628">
            <v>549</v>
          </cell>
          <cell r="B628" t="str">
            <v>Otros equipos de transporte</v>
          </cell>
        </row>
        <row r="629">
          <cell r="A629">
            <v>54901</v>
          </cell>
          <cell r="B629" t="str">
            <v>Otros equipos de transporte</v>
          </cell>
        </row>
        <row r="630">
          <cell r="A630">
            <v>5500</v>
          </cell>
          <cell r="B630" t="str">
            <v>EQUIPO DE DEFENSA Y SEGURIDAD</v>
          </cell>
        </row>
        <row r="631">
          <cell r="A631">
            <v>551</v>
          </cell>
          <cell r="B631" t="str">
            <v>Equipo de defensa y seguridad</v>
          </cell>
        </row>
        <row r="632">
          <cell r="A632">
            <v>55101</v>
          </cell>
          <cell r="B632" t="str">
            <v>Maquinaria y equipo de defensa y seguridad pública</v>
          </cell>
        </row>
        <row r="633">
          <cell r="A633">
            <v>55102</v>
          </cell>
          <cell r="B633" t="str">
            <v>Equipo de seguridad pública y nacional</v>
          </cell>
        </row>
        <row r="634">
          <cell r="A634">
            <v>5600</v>
          </cell>
          <cell r="B634" t="str">
            <v>MAQUINARIA, OTROS EQUIPOS Y HERRAMIENTAS</v>
          </cell>
        </row>
        <row r="635">
          <cell r="A635">
            <v>561</v>
          </cell>
          <cell r="B635" t="str">
            <v>Maquinaria y equipo agropecuario</v>
          </cell>
        </row>
        <row r="636">
          <cell r="A636">
            <v>56101</v>
          </cell>
          <cell r="B636" t="str">
            <v>Maquinaria y equipo agropecuario</v>
          </cell>
        </row>
        <row r="637">
          <cell r="A637">
            <v>562</v>
          </cell>
          <cell r="B637" t="str">
            <v>Maquinaria y equipo industrial</v>
          </cell>
        </row>
        <row r="638">
          <cell r="A638">
            <v>56201</v>
          </cell>
          <cell r="B638" t="str">
            <v>Maquinaria y equipo industrial</v>
          </cell>
        </row>
        <row r="639">
          <cell r="A639">
            <v>563</v>
          </cell>
          <cell r="B639" t="str">
            <v>Maquinaria y equipo de construcción</v>
          </cell>
        </row>
        <row r="640">
          <cell r="A640">
            <v>56301</v>
          </cell>
          <cell r="B640" t="str">
            <v>Maquinaria y equipo de construcción</v>
          </cell>
        </row>
        <row r="641">
          <cell r="A641">
            <v>564</v>
          </cell>
          <cell r="B641" t="str">
            <v>Sistemas de aire acondicionado, calefacción y de refrigeración industrial y comercial</v>
          </cell>
        </row>
        <row r="642">
          <cell r="A642">
            <v>565</v>
          </cell>
          <cell r="B642" t="str">
            <v>Equipo de comunicación y telecomunicación</v>
          </cell>
        </row>
        <row r="643">
          <cell r="A643">
            <v>56501</v>
          </cell>
          <cell r="B643" t="str">
            <v>Equipos y aparatos de comunicaciones y telecomunicaciones</v>
          </cell>
        </row>
        <row r="644">
          <cell r="A644">
            <v>566</v>
          </cell>
          <cell r="B644" t="str">
            <v>Equipos de generación eléctrica, aparatos y accesorios eléctricos</v>
          </cell>
        </row>
        <row r="645">
          <cell r="A645">
            <v>56601</v>
          </cell>
          <cell r="B645" t="str">
            <v>Maquinaria y equipo eléctrico y electrónico</v>
          </cell>
        </row>
        <row r="646">
          <cell r="A646">
            <v>567</v>
          </cell>
          <cell r="B646" t="str">
            <v>Herramientas y máquinas-herramienta</v>
          </cell>
        </row>
        <row r="647">
          <cell r="A647">
            <v>56701</v>
          </cell>
          <cell r="B647" t="str">
            <v>Herramientas y máquinas herramienta</v>
          </cell>
        </row>
        <row r="648">
          <cell r="A648">
            <v>569</v>
          </cell>
          <cell r="B648" t="str">
            <v>Otros equipos</v>
          </cell>
        </row>
        <row r="649">
          <cell r="A649">
            <v>56901</v>
          </cell>
          <cell r="B649" t="str">
            <v>Bienes muebles por arrendamiento financiero</v>
          </cell>
        </row>
        <row r="650">
          <cell r="A650">
            <v>56902</v>
          </cell>
          <cell r="B650" t="str">
            <v>Otros bienes muebles</v>
          </cell>
        </row>
        <row r="651">
          <cell r="A651">
            <v>5700</v>
          </cell>
          <cell r="B651" t="str">
            <v>ACTIVOS BIOLOGICOS</v>
          </cell>
        </row>
        <row r="652">
          <cell r="A652">
            <v>571</v>
          </cell>
          <cell r="B652" t="str">
            <v>Bovinos</v>
          </cell>
        </row>
        <row r="653">
          <cell r="A653">
            <v>57101</v>
          </cell>
          <cell r="B653" t="str">
            <v>Animales de reproducción</v>
          </cell>
        </row>
        <row r="654">
          <cell r="A654">
            <v>572</v>
          </cell>
          <cell r="B654" t="str">
            <v>Porcinos</v>
          </cell>
        </row>
        <row r="655">
          <cell r="A655">
            <v>573</v>
          </cell>
          <cell r="B655" t="str">
            <v>Aves</v>
          </cell>
        </row>
        <row r="656">
          <cell r="A656">
            <v>574</v>
          </cell>
          <cell r="B656" t="str">
            <v>Ovinos y caprinos</v>
          </cell>
        </row>
        <row r="657">
          <cell r="A657">
            <v>575</v>
          </cell>
          <cell r="B657" t="str">
            <v>Peces y acuicultura</v>
          </cell>
        </row>
        <row r="658">
          <cell r="A658">
            <v>576</v>
          </cell>
          <cell r="B658" t="str">
            <v>Equinos</v>
          </cell>
        </row>
        <row r="659">
          <cell r="A659">
            <v>57601</v>
          </cell>
          <cell r="B659" t="str">
            <v>Animales de trabajo</v>
          </cell>
        </row>
        <row r="660">
          <cell r="A660">
            <v>577</v>
          </cell>
          <cell r="B660" t="str">
            <v>Especies menores y de zoológico</v>
          </cell>
        </row>
        <row r="661">
          <cell r="A661">
            <v>57701</v>
          </cell>
          <cell r="B661" t="str">
            <v>Animales de custodia y vigilancia</v>
          </cell>
        </row>
        <row r="662">
          <cell r="A662">
            <v>578</v>
          </cell>
          <cell r="B662" t="str">
            <v>Arboles y plantas</v>
          </cell>
        </row>
        <row r="663">
          <cell r="A663">
            <v>579</v>
          </cell>
          <cell r="B663" t="str">
            <v>Otros activos biológicos</v>
          </cell>
        </row>
        <row r="664">
          <cell r="A664">
            <v>5800</v>
          </cell>
          <cell r="B664" t="str">
            <v>BIENES INMUEBLES</v>
          </cell>
        </row>
        <row r="665">
          <cell r="A665">
            <v>581</v>
          </cell>
          <cell r="B665" t="str">
            <v>Terrenos</v>
          </cell>
        </row>
        <row r="666">
          <cell r="A666">
            <v>58101</v>
          </cell>
          <cell r="B666" t="str">
            <v>Terrenos</v>
          </cell>
        </row>
        <row r="667">
          <cell r="A667">
            <v>582</v>
          </cell>
          <cell r="B667" t="str">
            <v>Viviendas</v>
          </cell>
        </row>
        <row r="668">
          <cell r="A668">
            <v>583</v>
          </cell>
          <cell r="B668" t="str">
            <v>Edificios no residenciales</v>
          </cell>
        </row>
        <row r="669">
          <cell r="A669">
            <v>58301</v>
          </cell>
          <cell r="B669" t="str">
            <v>Edificios y locales</v>
          </cell>
        </row>
        <row r="670">
          <cell r="A670">
            <v>589</v>
          </cell>
          <cell r="B670" t="str">
            <v>Otros bienes inmuebles</v>
          </cell>
        </row>
        <row r="671">
          <cell r="A671">
            <v>58901</v>
          </cell>
          <cell r="B671" t="str">
            <v>Adjudicaciones, expropiaciones e indemnizaciones de inmuebles</v>
          </cell>
        </row>
        <row r="672">
          <cell r="A672">
            <v>58902</v>
          </cell>
          <cell r="B672" t="str">
            <v>Bienes inmuebles en la modalidad de proyectos de infraestructura productiva de largo plazo</v>
          </cell>
        </row>
        <row r="673">
          <cell r="A673">
            <v>58903</v>
          </cell>
          <cell r="B673" t="str">
            <v>Bienes inmuebles por arrendamiento financiero</v>
          </cell>
        </row>
        <row r="674">
          <cell r="A674">
            <v>58904</v>
          </cell>
          <cell r="B674" t="str">
            <v>Otros bienes inmuebles</v>
          </cell>
        </row>
        <row r="675">
          <cell r="A675">
            <v>5900</v>
          </cell>
          <cell r="B675" t="str">
            <v>ACTIVOS INTANGIBLES</v>
          </cell>
        </row>
        <row r="676">
          <cell r="A676">
            <v>591</v>
          </cell>
          <cell r="B676" t="str">
            <v>Software</v>
          </cell>
        </row>
        <row r="677">
          <cell r="A677">
            <v>59101</v>
          </cell>
          <cell r="B677" t="str">
            <v>Software</v>
          </cell>
        </row>
        <row r="678">
          <cell r="A678">
            <v>592</v>
          </cell>
          <cell r="B678" t="str">
            <v>Patentes</v>
          </cell>
        </row>
        <row r="679">
          <cell r="A679">
            <v>593</v>
          </cell>
          <cell r="B679" t="str">
            <v>Marcas</v>
          </cell>
        </row>
        <row r="680">
          <cell r="A680">
            <v>594</v>
          </cell>
          <cell r="B680" t="str">
            <v>Derechos</v>
          </cell>
        </row>
        <row r="681">
          <cell r="A681">
            <v>595</v>
          </cell>
          <cell r="B681" t="str">
            <v>Concesiones</v>
          </cell>
        </row>
        <row r="682">
          <cell r="A682">
            <v>596</v>
          </cell>
          <cell r="B682" t="str">
            <v>Franquicias</v>
          </cell>
        </row>
        <row r="683">
          <cell r="A683">
            <v>597</v>
          </cell>
          <cell r="B683" t="str">
            <v>Licencias informáticas e intelectuales</v>
          </cell>
        </row>
        <row r="684">
          <cell r="A684">
            <v>598</v>
          </cell>
          <cell r="B684" t="str">
            <v>Licencias industriales, comerciales y otras</v>
          </cell>
        </row>
        <row r="685">
          <cell r="A685">
            <v>599</v>
          </cell>
          <cell r="B685" t="str">
            <v>Otros activos intangibles</v>
          </cell>
        </row>
        <row r="686">
          <cell r="A686">
            <v>6000</v>
          </cell>
          <cell r="B686" t="str">
            <v>INVERSION PUBLICA</v>
          </cell>
        </row>
        <row r="687">
          <cell r="A687">
            <v>6100</v>
          </cell>
          <cell r="B687" t="str">
            <v>OBRA PUBLICA EN BIENES DE DOMINIO PUBLICO</v>
          </cell>
        </row>
        <row r="688">
          <cell r="A688">
            <v>611</v>
          </cell>
          <cell r="B688" t="str">
            <v>Edificación habitacional</v>
          </cell>
        </row>
        <row r="689">
          <cell r="A689">
            <v>612</v>
          </cell>
          <cell r="B689" t="str">
            <v>Edificación no habitacional</v>
          </cell>
        </row>
        <row r="690">
          <cell r="A690">
            <v>613</v>
          </cell>
          <cell r="B690" t="str">
            <v>Construcción de obras para el abastecimiento de agua, petróleo, gas, electricidad y telecomunicaciones</v>
          </cell>
        </row>
        <row r="691">
          <cell r="A691">
            <v>614</v>
          </cell>
          <cell r="B691" t="str">
            <v>División de terrenos y construcción de obras de urbanización</v>
          </cell>
        </row>
        <row r="692">
          <cell r="A692">
            <v>615</v>
          </cell>
          <cell r="B692" t="str">
            <v>Construcción de vías de comunicación</v>
          </cell>
        </row>
        <row r="693">
          <cell r="A693">
            <v>616</v>
          </cell>
          <cell r="B693" t="str">
            <v>Otras construcciones de ingeniería civil u obra pesada</v>
          </cell>
        </row>
        <row r="694">
          <cell r="A694">
            <v>617</v>
          </cell>
          <cell r="B694" t="str">
            <v>Instalaciones y equipamiento en construcciones</v>
          </cell>
        </row>
        <row r="695">
          <cell r="A695">
            <v>619</v>
          </cell>
          <cell r="B695" t="str">
            <v>Trabajos de acabados en edificaciones y otros trabajos especializados</v>
          </cell>
        </row>
        <row r="696">
          <cell r="A696">
            <v>6200</v>
          </cell>
          <cell r="B696" t="str">
            <v>OBRA PUBLICA EN BIENES PROPIOS</v>
          </cell>
        </row>
        <row r="697">
          <cell r="A697">
            <v>621</v>
          </cell>
          <cell r="B697" t="str">
            <v>Edificación habitacional</v>
          </cell>
        </row>
        <row r="698">
          <cell r="A698">
            <v>62101</v>
          </cell>
          <cell r="B698" t="str">
            <v>Obras de construcción para edificios habitacionales</v>
          </cell>
        </row>
        <row r="699">
          <cell r="A699">
            <v>62102</v>
          </cell>
          <cell r="B699" t="str">
            <v>Mantenimiento y rehabilitación de edificaciones habitacionales</v>
          </cell>
        </row>
        <row r="700">
          <cell r="A700">
            <v>622</v>
          </cell>
          <cell r="B700" t="str">
            <v>Edificación no habitacional</v>
          </cell>
        </row>
        <row r="701">
          <cell r="A701">
            <v>62201</v>
          </cell>
          <cell r="B701" t="str">
            <v>Obras de construcción para edificios no habitacionales</v>
          </cell>
        </row>
        <row r="702">
          <cell r="A702">
            <v>62202</v>
          </cell>
          <cell r="B702" t="str">
            <v>Mantenimiento y rehabilitación de edificaciones no habitacionales</v>
          </cell>
        </row>
        <row r="703">
          <cell r="A703">
            <v>623</v>
          </cell>
          <cell r="B703" t="str">
            <v>Construcción de obras para el abastecimiento de agua, petróleo, gas, electricidad y telecomunicaciones</v>
          </cell>
        </row>
        <row r="704">
          <cell r="A704">
            <v>62301</v>
          </cell>
          <cell r="B704" t="str">
            <v>Construcción de obras para el abastecimiento de agua, petróleo, gas, electricidad y telecomunicaciones</v>
          </cell>
        </row>
        <row r="705">
          <cell r="A705">
            <v>62302</v>
          </cell>
          <cell r="B705" t="str">
            <v>Mantenimiento y rehabilitación de obras para el abastecimiento de agua, petróleo, gas, electricidad y telecomunicaciones</v>
          </cell>
        </row>
        <row r="706">
          <cell r="A706">
            <v>624</v>
          </cell>
          <cell r="B706" t="str">
            <v>División de terrenos y construcción de obras de urbanización</v>
          </cell>
        </row>
        <row r="707">
          <cell r="A707">
            <v>62401</v>
          </cell>
          <cell r="B707" t="str">
            <v>Obras de preedificación en terrenos de construcción</v>
          </cell>
        </row>
        <row r="708">
          <cell r="A708">
            <v>62402</v>
          </cell>
          <cell r="B708" t="str">
            <v>Construcción de obras de urbanización</v>
          </cell>
        </row>
        <row r="709">
          <cell r="A709">
            <v>62403</v>
          </cell>
          <cell r="B709" t="str">
            <v>Mantenimiento y rehabilitación de obras de urbanización</v>
          </cell>
        </row>
        <row r="710">
          <cell r="A710">
            <v>625</v>
          </cell>
          <cell r="B710" t="str">
            <v>Construcción de vías de comunicación</v>
          </cell>
        </row>
        <row r="711">
          <cell r="A711">
            <v>62501</v>
          </cell>
          <cell r="B711" t="str">
            <v>Construcción de vías de comunicación</v>
          </cell>
        </row>
        <row r="712">
          <cell r="A712">
            <v>62502</v>
          </cell>
          <cell r="B712" t="str">
            <v>Mantenimiento y rehabilitación de las vías de comunicación</v>
          </cell>
        </row>
        <row r="713">
          <cell r="A713">
            <v>626</v>
          </cell>
          <cell r="B713" t="str">
            <v>Otras construcciones de ingeniería civil u obra pesada</v>
          </cell>
        </row>
        <row r="714">
          <cell r="A714">
            <v>62601</v>
          </cell>
          <cell r="B714" t="str">
            <v>Otras construcciones de ingeniería civil u obra pesada</v>
          </cell>
        </row>
        <row r="715">
          <cell r="A715">
            <v>62602</v>
          </cell>
          <cell r="B715" t="str">
            <v>Mantenimiento y rehabilitación de otras obras de ingeniería civil u obras pesadas</v>
          </cell>
        </row>
        <row r="716">
          <cell r="A716">
            <v>627</v>
          </cell>
          <cell r="B716" t="str">
            <v>Instalaciones y equipamiento en construcciones</v>
          </cell>
        </row>
        <row r="717">
          <cell r="A717">
            <v>62701</v>
          </cell>
          <cell r="B717" t="str">
            <v>Instalaciones y obras de construcción especializada</v>
          </cell>
        </row>
        <row r="718">
          <cell r="A718">
            <v>629</v>
          </cell>
          <cell r="B718" t="str">
            <v>Trabajos de acabados en edificaciones y otros trabajos especializados</v>
          </cell>
        </row>
        <row r="719">
          <cell r="A719">
            <v>62901</v>
          </cell>
          <cell r="B719" t="str">
            <v>Ensamble y edificación de construcciones prefabricadas</v>
          </cell>
        </row>
        <row r="720">
          <cell r="A720">
            <v>62902</v>
          </cell>
          <cell r="B720" t="str">
            <v>Obras de terminación y acabado de edificios</v>
          </cell>
        </row>
        <row r="721">
          <cell r="A721">
            <v>62903</v>
          </cell>
          <cell r="B721" t="str">
            <v>Servicios de supervisión de obras</v>
          </cell>
        </row>
        <row r="722">
          <cell r="A722">
            <v>62904</v>
          </cell>
          <cell r="B722" t="str">
            <v>Servicios para la liberación de derechos de vía</v>
          </cell>
        </row>
        <row r="723">
          <cell r="A723">
            <v>62905</v>
          </cell>
          <cell r="B723" t="str">
            <v>Otros servicios relacionados con obras públicas</v>
          </cell>
        </row>
        <row r="724">
          <cell r="A724">
            <v>6300</v>
          </cell>
          <cell r="B724" t="str">
            <v>PROYECTOS PRODUCTIVOS Y ACCIONES DE FOMENTO</v>
          </cell>
        </row>
        <row r="725">
          <cell r="A725">
            <v>631</v>
          </cell>
          <cell r="B725" t="str">
            <v>Estudios, formulación y evaluación de proyectos productivos no incluidos en conceptos anteriores de este capítulo</v>
          </cell>
        </row>
        <row r="726">
          <cell r="A726">
            <v>632</v>
          </cell>
          <cell r="B726" t="str">
            <v>Ejecución de proyectos productivos no incluidos en conceptos anteriores de este capítulo</v>
          </cell>
        </row>
        <row r="727">
          <cell r="A727">
            <v>7000</v>
          </cell>
          <cell r="B727" t="str">
            <v>INVERSIONES FINANCIERAS Y OTRAS PROVISIONES</v>
          </cell>
        </row>
        <row r="728">
          <cell r="A728">
            <v>7100</v>
          </cell>
          <cell r="B728" t="str">
            <v>INVERSIONES PARA EL FOMENTO DE ACTIVIDADES PRODUCTIVAS</v>
          </cell>
        </row>
        <row r="729">
          <cell r="A729">
            <v>711</v>
          </cell>
          <cell r="B729" t="str">
            <v>Créditos otorgados por entidades federativas y municipios al sector social y privado para el fomento de actividades productivas</v>
          </cell>
        </row>
        <row r="730">
          <cell r="A730">
            <v>712</v>
          </cell>
          <cell r="B730" t="str">
            <v>Créditos otorgados por las entidades federativas a municipios para el fomento de actividades productivas</v>
          </cell>
        </row>
        <row r="731">
          <cell r="A731">
            <v>7200</v>
          </cell>
          <cell r="B731" t="str">
            <v>ACCIONES Y PARTICIPACIONES DE CAPITAL</v>
          </cell>
        </row>
        <row r="732">
          <cell r="A732">
            <v>721</v>
          </cell>
          <cell r="B732" t="str">
            <v>Acciones y participaciones de capital en entidades paraestatales no empresariales y no financieras con fines de política económica</v>
          </cell>
        </row>
        <row r="733">
          <cell r="A733">
            <v>722</v>
          </cell>
          <cell r="B733" t="str">
            <v>Acciones y participaciones de capital en entidades paraestatales empresariales y no financieras con fines de política económica</v>
          </cell>
        </row>
        <row r="734">
          <cell r="A734">
            <v>723</v>
          </cell>
          <cell r="B734" t="str">
            <v>Acciones y participaciones de capital en instituciones paraestatales públicas financieras con fines de política económica</v>
          </cell>
        </row>
        <row r="735">
          <cell r="A735">
            <v>724</v>
          </cell>
          <cell r="B735" t="str">
            <v>Acciones y participaciones de capital en el sector privado con fines de política económica</v>
          </cell>
        </row>
        <row r="736">
          <cell r="A736">
            <v>725</v>
          </cell>
          <cell r="B736" t="str">
            <v>Acciones y participaciones de capital en organismos internacionales con fines de política económica</v>
          </cell>
        </row>
        <row r="737">
          <cell r="A737">
            <v>72501</v>
          </cell>
          <cell r="B737" t="str">
            <v>Adquisición de acciones de organismos internacionales</v>
          </cell>
        </row>
        <row r="738">
          <cell r="A738">
            <v>726</v>
          </cell>
          <cell r="B738" t="str">
            <v>Acciones y participaciones de capital en el sector externo con fines de política económica</v>
          </cell>
        </row>
        <row r="739">
          <cell r="A739">
            <v>727</v>
          </cell>
          <cell r="B739" t="str">
            <v>Acciones y participaciones de capital en el sector público con fines de gestión de liquidez</v>
          </cell>
        </row>
        <row r="740">
          <cell r="A740">
            <v>728</v>
          </cell>
          <cell r="B740" t="str">
            <v>Acciones y participaciones de capital en el sector privado con fines de gestión de liquidez</v>
          </cell>
        </row>
        <row r="741">
          <cell r="A741">
            <v>729</v>
          </cell>
          <cell r="B741" t="str">
            <v>Acciones y participaciones de capital en el sector externo con fines de gestión de liquidez</v>
          </cell>
        </row>
        <row r="742">
          <cell r="A742">
            <v>7300</v>
          </cell>
          <cell r="B742" t="str">
            <v>COMPRA DE TITULOS Y VALORES</v>
          </cell>
        </row>
        <row r="743">
          <cell r="A743">
            <v>731</v>
          </cell>
          <cell r="B743" t="str">
            <v>Bonos</v>
          </cell>
        </row>
        <row r="744">
          <cell r="A744">
            <v>73101</v>
          </cell>
          <cell r="B744" t="str">
            <v>Adquisición de bonos</v>
          </cell>
        </row>
        <row r="745">
          <cell r="A745">
            <v>732</v>
          </cell>
          <cell r="B745" t="str">
            <v>Valores representativos de deuda adquiridos con fines de política económica</v>
          </cell>
        </row>
        <row r="746">
          <cell r="A746">
            <v>733</v>
          </cell>
          <cell r="B746" t="str">
            <v>Valores representativos de deuda adquiridos con fines de gestión de liquidez</v>
          </cell>
        </row>
        <row r="747">
          <cell r="A747">
            <v>734</v>
          </cell>
          <cell r="B747" t="str">
            <v>Obligaciones negociables adquiridas con fines de política económica</v>
          </cell>
        </row>
        <row r="748">
          <cell r="A748">
            <v>735</v>
          </cell>
          <cell r="B748" t="str">
            <v>Obligaciones negociables adquiridas con fines de gestión de liquidez</v>
          </cell>
        </row>
        <row r="749">
          <cell r="A749">
            <v>73501</v>
          </cell>
          <cell r="B749" t="str">
            <v>Adquisición de obligaciones</v>
          </cell>
        </row>
        <row r="750">
          <cell r="A750">
            <v>739</v>
          </cell>
          <cell r="B750" t="str">
            <v>Otros valores</v>
          </cell>
        </row>
        <row r="751">
          <cell r="A751">
            <v>73901</v>
          </cell>
          <cell r="B751" t="str">
            <v>Fideicomisos para adquisición de títulos de crédito</v>
          </cell>
        </row>
        <row r="752">
          <cell r="A752">
            <v>73902</v>
          </cell>
          <cell r="B752" t="str">
            <v>Adquisición de acciones</v>
          </cell>
        </row>
        <row r="753">
          <cell r="A753">
            <v>73903</v>
          </cell>
          <cell r="B753" t="str">
            <v>Adquisición de otros valores</v>
          </cell>
        </row>
        <row r="754">
          <cell r="A754">
            <v>7400</v>
          </cell>
          <cell r="B754" t="str">
            <v>CONCESION DE PRESTAMOS</v>
          </cell>
        </row>
        <row r="755">
          <cell r="A755">
            <v>741</v>
          </cell>
          <cell r="B755" t="str">
            <v>Concesión de préstamos a entidades paraestatales no empresariales y no financieras con fines de política económica</v>
          </cell>
        </row>
        <row r="756">
          <cell r="A756">
            <v>742</v>
          </cell>
          <cell r="B756" t="str">
            <v>Concesión de préstamos a entidades paraestatales empresariales y no financieras con fines de política económica</v>
          </cell>
        </row>
        <row r="757">
          <cell r="A757">
            <v>74201</v>
          </cell>
          <cell r="B757" t="str">
            <v>Créditos directos para actividades productivas otorgados a entidades paraestatales empresariales y no financieras con fines de política económica</v>
          </cell>
        </row>
        <row r="758">
          <cell r="A758">
            <v>743</v>
          </cell>
          <cell r="B758" t="str">
            <v>Concesión de préstamos a instituciones paraestatales públicas financieras con fines de política económica</v>
          </cell>
        </row>
        <row r="759">
          <cell r="A759">
            <v>744</v>
          </cell>
          <cell r="B759" t="str">
            <v>Concesión de préstamos a entidades federativas y municipios con fines de política económica</v>
          </cell>
        </row>
        <row r="760">
          <cell r="A760">
            <v>74401</v>
          </cell>
          <cell r="B760" t="str">
            <v>Créditos directos para actividades productivas otorgados a entidades federativas y municipios con fines de política económica</v>
          </cell>
        </row>
        <row r="761">
          <cell r="A761">
            <v>745</v>
          </cell>
          <cell r="B761" t="str">
            <v>Concesión de préstamos al sector privado con fines de política económica</v>
          </cell>
        </row>
        <row r="762">
          <cell r="A762">
            <v>74501</v>
          </cell>
          <cell r="B762" t="str">
            <v>Créditos directos para actividades productivas otorgados al sector privado con fines de política económica</v>
          </cell>
        </row>
        <row r="763">
          <cell r="A763">
            <v>74502</v>
          </cell>
          <cell r="B763" t="str">
            <v>Fideicomisos para financiamiento de obras</v>
          </cell>
        </row>
        <row r="764">
          <cell r="A764">
            <v>74503</v>
          </cell>
          <cell r="B764" t="str">
            <v>Fideicomisos para financiamientos agropecuarios</v>
          </cell>
        </row>
        <row r="765">
          <cell r="A765">
            <v>74504</v>
          </cell>
          <cell r="B765" t="str">
            <v>Fideicomisos para financiamientos industriales</v>
          </cell>
        </row>
        <row r="766">
          <cell r="A766">
            <v>74505</v>
          </cell>
          <cell r="B766" t="str">
            <v>Fideicomisos para financiamientos al comercio y otros servicios</v>
          </cell>
        </row>
        <row r="767">
          <cell r="A767">
            <v>74506</v>
          </cell>
          <cell r="B767" t="str">
            <v>Fideicomisos para financiamientos de vivienda</v>
          </cell>
        </row>
        <row r="768">
          <cell r="A768">
            <v>746</v>
          </cell>
          <cell r="B768" t="str">
            <v>Concesión de préstamos al sector externo con fines de política económica</v>
          </cell>
        </row>
        <row r="769">
          <cell r="A769">
            <v>747</v>
          </cell>
          <cell r="B769" t="str">
            <v>Concesión de préstamos al sector público con fines de gestión de liquidez</v>
          </cell>
        </row>
        <row r="770">
          <cell r="A770">
            <v>748</v>
          </cell>
          <cell r="B770" t="str">
            <v>Concesión de préstamos al sector privado con fines de gestión de liquidez</v>
          </cell>
        </row>
        <row r="771">
          <cell r="A771">
            <v>749</v>
          </cell>
          <cell r="B771" t="str">
            <v>Concesión de préstamos al sector externo con fines de gestión de liquidez</v>
          </cell>
        </row>
        <row r="772">
          <cell r="A772">
            <v>7500</v>
          </cell>
          <cell r="B772" t="str">
            <v>INVERSIONES EN FIDEICOMISOS, MANDATOS Y OTROS ANALOGOS</v>
          </cell>
        </row>
        <row r="773">
          <cell r="A773">
            <v>751</v>
          </cell>
          <cell r="B773" t="str">
            <v>Inversiones en fideicomisos del Poder Ejecutivo</v>
          </cell>
        </row>
        <row r="774">
          <cell r="A774">
            <v>752</v>
          </cell>
          <cell r="B774" t="str">
            <v>Inversiones en fideicomisos del Poder Legislativo</v>
          </cell>
        </row>
        <row r="775">
          <cell r="A775">
            <v>753</v>
          </cell>
          <cell r="B775" t="str">
            <v>Inversiones en fideicomisos del Poder Judicial</v>
          </cell>
        </row>
        <row r="776">
          <cell r="A776">
            <v>754</v>
          </cell>
          <cell r="B776" t="str">
            <v>Inversiones en fideicomisos públicos no empresariales y no financieros</v>
          </cell>
        </row>
        <row r="777">
          <cell r="A777">
            <v>755</v>
          </cell>
          <cell r="B777" t="str">
            <v>Inversiones en fideicomisos públicos empresariales y no financieros</v>
          </cell>
        </row>
        <row r="778">
          <cell r="A778">
            <v>75501</v>
          </cell>
          <cell r="B778" t="str">
            <v>Inversiones en fideicomisos públicos empresariales y no financieros considerados entidades paraestatales</v>
          </cell>
        </row>
        <row r="779">
          <cell r="A779">
            <v>756</v>
          </cell>
          <cell r="B779" t="str">
            <v>Inversiones en fideicomisos públicos financieros</v>
          </cell>
        </row>
        <row r="780">
          <cell r="A780">
            <v>75601</v>
          </cell>
          <cell r="B780" t="str">
            <v>Inversiones en fideicomisos públicos considerados entidades paraestatales</v>
          </cell>
        </row>
        <row r="781">
          <cell r="A781">
            <v>75602</v>
          </cell>
          <cell r="B781" t="str">
            <v>Inversiones en mandatos y otros análogos</v>
          </cell>
        </row>
        <row r="782">
          <cell r="A782">
            <v>757</v>
          </cell>
          <cell r="B782" t="str">
            <v>Inversiones en fideicomisos de entidades federativas</v>
          </cell>
        </row>
        <row r="783">
          <cell r="A783">
            <v>758</v>
          </cell>
          <cell r="B783" t="str">
            <v>Inversiones en fideicomisos de municipios</v>
          </cell>
        </row>
        <row r="784">
          <cell r="A784">
            <v>759</v>
          </cell>
          <cell r="B784" t="str">
            <v>Fideicomisos de empresas privadas y particulares</v>
          </cell>
        </row>
        <row r="785">
          <cell r="A785">
            <v>7600</v>
          </cell>
          <cell r="B785" t="str">
            <v>OTRAS INVERSIONES FINANCIERAS</v>
          </cell>
        </row>
        <row r="786">
          <cell r="A786">
            <v>761</v>
          </cell>
          <cell r="B786" t="str">
            <v>Depósitos a largo plazo en moneda nacional</v>
          </cell>
        </row>
        <row r="787">
          <cell r="A787">
            <v>762</v>
          </cell>
          <cell r="B787" t="str">
            <v>Depósitos a largo plazo en moneda extranjera</v>
          </cell>
        </row>
        <row r="788">
          <cell r="A788">
            <v>7900</v>
          </cell>
          <cell r="B788" t="str">
            <v>PROVISIONES PARA CONTINGENCIAS Y OTRAS EROGACIONES ESPECIALES</v>
          </cell>
        </row>
        <row r="789">
          <cell r="A789">
            <v>791</v>
          </cell>
          <cell r="B789" t="str">
            <v>Contingencias por fenómenos naturales</v>
          </cell>
        </row>
        <row r="790">
          <cell r="A790">
            <v>792</v>
          </cell>
          <cell r="B790" t="str">
            <v>Contingencias socioeconómicas</v>
          </cell>
        </row>
        <row r="791">
          <cell r="A791">
            <v>799</v>
          </cell>
          <cell r="B791" t="str">
            <v>Otras erogaciones especiales</v>
          </cell>
        </row>
        <row r="792">
          <cell r="A792">
            <v>79901</v>
          </cell>
          <cell r="B792" t="str">
            <v>Erogaciones contingentes</v>
          </cell>
        </row>
        <row r="793">
          <cell r="A793">
            <v>79902</v>
          </cell>
          <cell r="B793" t="str">
            <v>Provisiones para erogaciones especiales</v>
          </cell>
        </row>
        <row r="794">
          <cell r="A794">
            <v>8000</v>
          </cell>
          <cell r="B794" t="str">
            <v>PARTICIPACIONES Y APORTACIONES</v>
          </cell>
        </row>
        <row r="795">
          <cell r="A795">
            <v>8100</v>
          </cell>
          <cell r="B795" t="str">
            <v>PARTICIPACIONES</v>
          </cell>
        </row>
        <row r="796">
          <cell r="A796">
            <v>9000</v>
          </cell>
          <cell r="B796" t="str">
            <v>DEUDA PUBLICA</v>
          </cell>
        </row>
        <row r="797">
          <cell r="A797">
            <v>9100</v>
          </cell>
          <cell r="B797" t="str">
            <v>AMORTIZACION DE LA DEUDA PUBLICA</v>
          </cell>
        </row>
        <row r="798">
          <cell r="A798">
            <v>911</v>
          </cell>
          <cell r="B798" t="str">
            <v>Amortización de la deuda interna con instituciones de crédito</v>
          </cell>
        </row>
        <row r="799">
          <cell r="A799">
            <v>91101</v>
          </cell>
          <cell r="B799" t="str">
            <v>Amortización de la deuda interna con instituciones de crédito</v>
          </cell>
        </row>
        <row r="800">
          <cell r="A800">
            <v>91102</v>
          </cell>
          <cell r="B800" t="str">
            <v>Amortización de la deuda interna derivada de proyectos de infraestructura productiva de largo plazo</v>
          </cell>
        </row>
        <row r="801">
          <cell r="A801">
            <v>912</v>
          </cell>
          <cell r="B801" t="str">
            <v>Amortización de la deuda interna por emisión de títulos y valores</v>
          </cell>
        </row>
        <row r="802">
          <cell r="A802">
            <v>91201</v>
          </cell>
          <cell r="B802" t="str">
            <v>Amortización de la deuda por emisión de valores gubernamentales</v>
          </cell>
        </row>
        <row r="803">
          <cell r="A803">
            <v>913</v>
          </cell>
          <cell r="B803" t="str">
            <v>Amortización de arrendamientos financieros nacionales</v>
          </cell>
        </row>
        <row r="804">
          <cell r="A804">
            <v>91301</v>
          </cell>
          <cell r="B804" t="str">
            <v>Amortización de arrendamientos financieros nacionales</v>
          </cell>
        </row>
        <row r="805">
          <cell r="A805">
            <v>91302</v>
          </cell>
          <cell r="B805" t="str">
            <v>Amortización de arrendamientos financieros especiales</v>
          </cell>
        </row>
        <row r="806">
          <cell r="A806">
            <v>914</v>
          </cell>
          <cell r="B806" t="str">
            <v>Amortización de la deuda externa con instituciones de crédito</v>
          </cell>
        </row>
        <row r="807">
          <cell r="A807">
            <v>91401</v>
          </cell>
          <cell r="B807" t="str">
            <v>Amortización de la deuda externa con instituciones de crédito</v>
          </cell>
        </row>
        <row r="808">
          <cell r="A808">
            <v>91402</v>
          </cell>
          <cell r="B808" t="str">
            <v>Amortización de la deuda externa derivada de proyectos de infraestructura productiva de largo plazo</v>
          </cell>
        </row>
        <row r="809">
          <cell r="A809">
            <v>915</v>
          </cell>
          <cell r="B809" t="str">
            <v>Amortización de deuda externa con organismos financieros internacionales</v>
          </cell>
        </row>
        <row r="810">
          <cell r="A810">
            <v>91501</v>
          </cell>
          <cell r="B810" t="str">
            <v>Amortización de la deuda con organismos financieros internacionales</v>
          </cell>
        </row>
        <row r="811">
          <cell r="A811">
            <v>916</v>
          </cell>
          <cell r="B811" t="str">
            <v>Amortización de la deuda bilateral</v>
          </cell>
        </row>
        <row r="812">
          <cell r="A812">
            <v>91601</v>
          </cell>
          <cell r="B812" t="str">
            <v>Amortización de la deuda bilateral</v>
          </cell>
        </row>
        <row r="813">
          <cell r="A813">
            <v>917</v>
          </cell>
          <cell r="B813" t="str">
            <v>Amortización de la deuda externa por emisión de títulos y valores</v>
          </cell>
        </row>
        <row r="814">
          <cell r="A814">
            <v>91701</v>
          </cell>
          <cell r="B814" t="str">
            <v>Amortización de la deuda externa por bonos</v>
          </cell>
        </row>
        <row r="815">
          <cell r="A815">
            <v>918</v>
          </cell>
          <cell r="B815" t="str">
            <v>Amortización de arrendamientos financieros internacionales</v>
          </cell>
        </row>
        <row r="816">
          <cell r="A816">
            <v>91801</v>
          </cell>
          <cell r="B816" t="str">
            <v>Amortización de arrendamientos financieros internacionales</v>
          </cell>
        </row>
        <row r="817">
          <cell r="A817">
            <v>9200</v>
          </cell>
          <cell r="B817" t="str">
            <v>INTERESES DE LA DEUDA PUBLICA</v>
          </cell>
        </row>
        <row r="818">
          <cell r="A818">
            <v>921</v>
          </cell>
          <cell r="B818" t="str">
            <v>Intereses de la deuda interna con instituciones de crédito</v>
          </cell>
        </row>
        <row r="819">
          <cell r="A819">
            <v>92101</v>
          </cell>
          <cell r="B819" t="str">
            <v>Intereses de la deuda interna con instituciones de crédito</v>
          </cell>
        </row>
        <row r="820">
          <cell r="A820">
            <v>92102</v>
          </cell>
          <cell r="B820" t="str">
            <v>Intereses de la deuda interna derivada de proyectos de infraestructura productiva de largo plazo</v>
          </cell>
        </row>
        <row r="821">
          <cell r="A821">
            <v>922</v>
          </cell>
          <cell r="B821" t="str">
            <v>Intereses derivados de la colocación de títulos y valores</v>
          </cell>
        </row>
        <row r="822">
          <cell r="A822">
            <v>92201</v>
          </cell>
          <cell r="B822" t="str">
            <v>Intereses derivados de la colocación de valores gubernamentales</v>
          </cell>
        </row>
        <row r="823">
          <cell r="A823">
            <v>923</v>
          </cell>
          <cell r="B823" t="str">
            <v>Intereses por arrendamientos financieros nacionales</v>
          </cell>
        </row>
        <row r="824">
          <cell r="A824">
            <v>92301</v>
          </cell>
          <cell r="B824" t="str">
            <v>Intereses por arrendamientos financieros nacionales</v>
          </cell>
        </row>
        <row r="825">
          <cell r="A825">
            <v>92302</v>
          </cell>
          <cell r="B825" t="str">
            <v>Intereses por arrendamientos financieros especiales</v>
          </cell>
        </row>
        <row r="826">
          <cell r="A826">
            <v>924</v>
          </cell>
          <cell r="B826" t="str">
            <v>Intereses de la deuda externa con instituciones de crédito</v>
          </cell>
        </row>
        <row r="827">
          <cell r="A827">
            <v>92401</v>
          </cell>
          <cell r="B827" t="str">
            <v>Intereses de la deuda externa con instituciones de crédito</v>
          </cell>
        </row>
        <row r="828">
          <cell r="A828">
            <v>92402</v>
          </cell>
          <cell r="B828" t="str">
            <v>Intereses de la deuda externa derivada de proyectos de infraestructura productiva de largo plazo</v>
          </cell>
        </row>
        <row r="829">
          <cell r="A829">
            <v>925</v>
          </cell>
          <cell r="B829" t="str">
            <v>Intereses de la deuda con organismos financieros Internacionales</v>
          </cell>
        </row>
        <row r="830">
          <cell r="A830">
            <v>92501</v>
          </cell>
          <cell r="B830" t="str">
            <v>Intereses de la deuda con organismos financieros internacionales</v>
          </cell>
        </row>
        <row r="831">
          <cell r="A831">
            <v>926</v>
          </cell>
          <cell r="B831" t="str">
            <v>Intereses de la deuda bilateral</v>
          </cell>
        </row>
        <row r="832">
          <cell r="A832">
            <v>92601</v>
          </cell>
          <cell r="B832" t="str">
            <v>Intereses de la deuda bilateral</v>
          </cell>
        </row>
        <row r="833">
          <cell r="A833">
            <v>927</v>
          </cell>
          <cell r="B833" t="str">
            <v>Intereses derivados de la colocación de títulos y valores en el exterior</v>
          </cell>
        </row>
        <row r="834">
          <cell r="A834">
            <v>92701</v>
          </cell>
          <cell r="B834" t="str">
            <v>Intereses derivados de la colocación externa de bonos</v>
          </cell>
        </row>
        <row r="835">
          <cell r="A835">
            <v>928</v>
          </cell>
          <cell r="B835" t="str">
            <v>Intereses por arrendamientos financieros internacionales</v>
          </cell>
        </row>
        <row r="836">
          <cell r="A836">
            <v>92801</v>
          </cell>
          <cell r="B836" t="str">
            <v>Intereses por arrendamientos financieros internacionales</v>
          </cell>
        </row>
        <row r="837">
          <cell r="A837">
            <v>9300</v>
          </cell>
          <cell r="B837" t="str">
            <v>COMISIONES DE LA DEUDA PUBLICA</v>
          </cell>
        </row>
        <row r="838">
          <cell r="A838">
            <v>931</v>
          </cell>
          <cell r="B838" t="str">
            <v>Comisiones de la deuda pública interna</v>
          </cell>
        </row>
        <row r="839">
          <cell r="A839">
            <v>93101</v>
          </cell>
          <cell r="B839" t="str">
            <v>Comisiones de la deuda interna</v>
          </cell>
        </row>
        <row r="840">
          <cell r="A840">
            <v>932</v>
          </cell>
          <cell r="B840" t="str">
            <v>Comisiones de la deuda pública externa</v>
          </cell>
        </row>
        <row r="841">
          <cell r="A841">
            <v>93201</v>
          </cell>
          <cell r="B841" t="str">
            <v>Comisiones de la deuda externa</v>
          </cell>
        </row>
        <row r="842">
          <cell r="A842">
            <v>9400</v>
          </cell>
          <cell r="B842" t="str">
            <v>GASTOS DE LA DEUDA PUBLICA</v>
          </cell>
        </row>
        <row r="843">
          <cell r="A843">
            <v>941</v>
          </cell>
          <cell r="B843" t="str">
            <v>Gastos de la deuda pública interna</v>
          </cell>
        </row>
        <row r="844">
          <cell r="A844">
            <v>94101</v>
          </cell>
          <cell r="B844" t="str">
            <v>Gastos de la deuda interna</v>
          </cell>
        </row>
        <row r="845">
          <cell r="A845">
            <v>942</v>
          </cell>
          <cell r="B845" t="str">
            <v>Gastos de la deuda pública externa</v>
          </cell>
        </row>
        <row r="846">
          <cell r="A846">
            <v>94201</v>
          </cell>
          <cell r="B846" t="str">
            <v>Gastos de la deuda externa</v>
          </cell>
        </row>
        <row r="847">
          <cell r="A847">
            <v>9500</v>
          </cell>
          <cell r="B847" t="str">
            <v>COSTO POR COBERTURAS</v>
          </cell>
        </row>
        <row r="848">
          <cell r="A848">
            <v>951</v>
          </cell>
          <cell r="B848" t="str">
            <v>Costos por coberturas</v>
          </cell>
        </row>
        <row r="849">
          <cell r="A849">
            <v>95101</v>
          </cell>
          <cell r="B849" t="str">
            <v>Costo por coberturas</v>
          </cell>
        </row>
        <row r="850">
          <cell r="A850">
            <v>9600</v>
          </cell>
          <cell r="B850" t="str">
            <v>APOYOS FINANCIEROS</v>
          </cell>
        </row>
        <row r="851">
          <cell r="A851">
            <v>961</v>
          </cell>
          <cell r="B851" t="str">
            <v>Apoyos a intermediarios financieros</v>
          </cell>
        </row>
        <row r="852">
          <cell r="A852">
            <v>96101</v>
          </cell>
          <cell r="B852" t="str">
            <v>Apoyos a intermediarios financieros</v>
          </cell>
        </row>
        <row r="853">
          <cell r="A853">
            <v>962</v>
          </cell>
          <cell r="B853" t="str">
            <v>Apoyos a ahorradores y deudores del Sistema Financiero Nacional</v>
          </cell>
        </row>
        <row r="854">
          <cell r="A854">
            <v>96201</v>
          </cell>
          <cell r="B854" t="str">
            <v>Apoyos a ahorradores y deudores de la banca</v>
          </cell>
        </row>
        <row r="855">
          <cell r="A855">
            <v>9900</v>
          </cell>
          <cell r="B855" t="str">
            <v>ADEUDOS DE EJERCICIOS FISCALES ANTERIORES (ADEFAS)</v>
          </cell>
        </row>
        <row r="856">
          <cell r="A856">
            <v>991</v>
          </cell>
          <cell r="B856" t="str">
            <v>ADEFAS</v>
          </cell>
        </row>
        <row r="857">
          <cell r="A857">
            <v>99101</v>
          </cell>
          <cell r="B857" t="str">
            <v>Adeudos de ejercicios fiscales anteriores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grama"/>
      <sheetName val="Cédula"/>
      <sheetName val="Información básica"/>
      <sheetName val="Información gráfica"/>
      <sheetName val="Análisis de la zona"/>
      <sheetName val="Potencialidad"/>
      <sheetName val="Dictámen"/>
      <sheetName val="Tenencia de la tierra"/>
      <sheetName val="Integración documental"/>
      <sheetName val="INDAABIN"/>
      <sheetName val="Interés de Negocio"/>
      <sheetName val="Datos físicos"/>
      <sheetName val="Características del sitio"/>
      <sheetName val="Mercado y Productos turísticos"/>
      <sheetName val="Infraestructura"/>
      <sheetName val="Análisis de potencialidad"/>
      <sheetName val="Características de la zona"/>
      <sheetName val="Accesibilidad"/>
      <sheetName val="Listas"/>
      <sheetName val="LaN"/>
      <sheetName val="Base_Fotos"/>
    </sheetNames>
    <sheetDataSet>
      <sheetData sheetId="0" refreshError="1"/>
      <sheetData sheetId="1" refreshError="1"/>
      <sheetData sheetId="2" refreshError="1"/>
      <sheetData sheetId="3">
        <row r="14">
          <cell r="I14">
            <v>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E1" t="str">
            <v>No.</v>
          </cell>
        </row>
        <row r="2">
          <cell r="E2">
            <v>1</v>
          </cell>
        </row>
        <row r="3">
          <cell r="E3">
            <v>2</v>
          </cell>
        </row>
        <row r="4">
          <cell r="E4">
            <v>3</v>
          </cell>
        </row>
        <row r="5">
          <cell r="E5">
            <v>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"/>
      <sheetName val="datos"/>
      <sheetName val="ER_act (2)"/>
      <sheetName val="ER_act"/>
      <sheetName val="BCE_act"/>
    </sheetNames>
    <sheetDataSet>
      <sheetData sheetId="0" refreshError="1"/>
      <sheetData sheetId="1" refreshError="1">
        <row r="2">
          <cell r="A2">
            <v>1111</v>
          </cell>
          <cell r="B2" t="str">
            <v>CAJA</v>
          </cell>
          <cell r="C2">
            <v>3736550.7399999998</v>
          </cell>
          <cell r="D2">
            <v>2653418282.6799998</v>
          </cell>
          <cell r="E2">
            <v>2649857628.6599998</v>
          </cell>
          <cell r="F2">
            <v>7297204.7600000007</v>
          </cell>
        </row>
        <row r="3">
          <cell r="A3">
            <v>1112</v>
          </cell>
          <cell r="B3" t="str">
            <v>FONDO FIJO</v>
          </cell>
          <cell r="C3">
            <v>800462.13</v>
          </cell>
          <cell r="D3">
            <v>363013.02</v>
          </cell>
          <cell r="E3">
            <v>365069.77</v>
          </cell>
          <cell r="F3">
            <v>798405.38</v>
          </cell>
        </row>
        <row r="4">
          <cell r="A4">
            <v>1113</v>
          </cell>
          <cell r="B4" t="str">
            <v>BANCOS</v>
          </cell>
          <cell r="C4">
            <v>44258377.389999986</v>
          </cell>
          <cell r="D4">
            <v>12056084479.529999</v>
          </cell>
          <cell r="E4">
            <v>12061575841.269997</v>
          </cell>
          <cell r="F4">
            <v>38767015.650000013</v>
          </cell>
        </row>
        <row r="5">
          <cell r="A5">
            <v>1114</v>
          </cell>
          <cell r="B5" t="str">
            <v>INVERSIONES EN VALORES</v>
          </cell>
          <cell r="C5">
            <v>2321368470.5900002</v>
          </cell>
          <cell r="D5">
            <v>75880141649.069992</v>
          </cell>
          <cell r="E5">
            <v>75810595210.570007</v>
          </cell>
          <cell r="F5">
            <v>2390914909.0900002</v>
          </cell>
        </row>
        <row r="6">
          <cell r="A6">
            <v>1121</v>
          </cell>
          <cell r="B6" t="str">
            <v>CLIENTES</v>
          </cell>
          <cell r="C6">
            <v>2333069339.7999997</v>
          </cell>
          <cell r="D6">
            <v>5734976351.75</v>
          </cell>
          <cell r="E6">
            <v>5699191413.0700006</v>
          </cell>
          <cell r="F6">
            <v>2368854278.4799991</v>
          </cell>
        </row>
        <row r="7">
          <cell r="A7">
            <v>1122</v>
          </cell>
          <cell r="B7" t="str">
            <v>DOCUMENTOS POR COBRAR</v>
          </cell>
          <cell r="C7">
            <v>43044556.840000004</v>
          </cell>
          <cell r="D7">
            <v>0</v>
          </cell>
          <cell r="E7">
            <v>3122752.49</v>
          </cell>
          <cell r="F7">
            <v>39921804.350000001</v>
          </cell>
        </row>
        <row r="8">
          <cell r="A8">
            <v>1123</v>
          </cell>
          <cell r="B8" t="str">
            <v>ESTIMACION CUENTAS DE COBRO DU</v>
          </cell>
          <cell r="C8">
            <v>-89632140.050000012</v>
          </cell>
          <cell r="D8">
            <v>2664911.36</v>
          </cell>
          <cell r="E8">
            <v>0</v>
          </cell>
          <cell r="F8">
            <v>-86967228.689999998</v>
          </cell>
        </row>
        <row r="9">
          <cell r="A9">
            <v>1131</v>
          </cell>
          <cell r="B9" t="str">
            <v>DEUDORES DIVERSOS</v>
          </cell>
          <cell r="C9">
            <v>10984811.590000011</v>
          </cell>
          <cell r="D9">
            <v>2232980030.3599997</v>
          </cell>
          <cell r="E9">
            <v>2232342638.0299997</v>
          </cell>
          <cell r="F9">
            <v>11622203.920000019</v>
          </cell>
        </row>
        <row r="10">
          <cell r="A10">
            <v>1132</v>
          </cell>
          <cell r="B10" t="str">
            <v>RESPONSABILIDADES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1">
          <cell r="A11">
            <v>1135</v>
          </cell>
          <cell r="B11" t="str">
            <v>ANTICIPOS</v>
          </cell>
          <cell r="C11">
            <v>6040783.9000000004</v>
          </cell>
          <cell r="D11">
            <v>26433584.18</v>
          </cell>
          <cell r="E11">
            <v>1124651.6100000001</v>
          </cell>
          <cell r="F11">
            <v>31349716.469999999</v>
          </cell>
        </row>
        <row r="12">
          <cell r="A12">
            <v>1136</v>
          </cell>
          <cell r="B12" t="str">
            <v>IVA ACREDITABLE</v>
          </cell>
          <cell r="C12">
            <v>467594194.87</v>
          </cell>
          <cell r="D12">
            <v>313518173.19</v>
          </cell>
          <cell r="E12">
            <v>288634256.13999999</v>
          </cell>
          <cell r="F12">
            <v>492478111.91999996</v>
          </cell>
        </row>
        <row r="13">
          <cell r="A13">
            <v>1138</v>
          </cell>
          <cell r="B13" t="str">
            <v>IVA ACREDITABLE PAGADO</v>
          </cell>
          <cell r="C13">
            <v>0</v>
          </cell>
          <cell r="D13">
            <v>288752956.50999999</v>
          </cell>
          <cell r="E13">
            <v>288752956.50999999</v>
          </cell>
          <cell r="F13">
            <v>0</v>
          </cell>
        </row>
        <row r="14">
          <cell r="A14">
            <v>1151</v>
          </cell>
          <cell r="B14" t="str">
            <v>ALMACEN COMBUSTIBLES Y LUB.</v>
          </cell>
          <cell r="C14">
            <v>353282229.92000002</v>
          </cell>
          <cell r="D14">
            <v>2666813322.0999999</v>
          </cell>
          <cell r="E14">
            <v>2578459302.4500003</v>
          </cell>
          <cell r="F14">
            <v>441636249.56999999</v>
          </cell>
        </row>
        <row r="15">
          <cell r="A15">
            <v>1155</v>
          </cell>
          <cell r="B15" t="str">
            <v>ALMACEN DE LUBRICANTES Y ADITI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>
            <v>1161</v>
          </cell>
          <cell r="B16" t="str">
            <v>ALMACEN MATERIALES Y REFACCION</v>
          </cell>
          <cell r="C16">
            <v>16146365.619999999</v>
          </cell>
          <cell r="D16">
            <v>984116.55</v>
          </cell>
          <cell r="E16">
            <v>1937833.86</v>
          </cell>
          <cell r="F16">
            <v>15192648.310000001</v>
          </cell>
        </row>
        <row r="17">
          <cell r="A17">
            <v>1162</v>
          </cell>
          <cell r="B17" t="str">
            <v>REEXPRESION ALMACEN MAT Y REFA</v>
          </cell>
          <cell r="C17">
            <v>729808.63</v>
          </cell>
          <cell r="D17">
            <v>-82338.850000000006</v>
          </cell>
          <cell r="E17">
            <v>0</v>
          </cell>
          <cell r="F17">
            <v>647469.78</v>
          </cell>
        </row>
        <row r="18">
          <cell r="A18">
            <v>1163</v>
          </cell>
          <cell r="B18" t="str">
            <v>MERCANCIAS EN TRANSITO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>
            <v>1164</v>
          </cell>
          <cell r="B19" t="str">
            <v>REEXPRESION MERCANCIAS EN TRAN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>
            <v>1165</v>
          </cell>
          <cell r="B20" t="str">
            <v>ESTIMACION MATERIALES Y REFACC</v>
          </cell>
          <cell r="C20">
            <v>-2224683.52</v>
          </cell>
          <cell r="D20">
            <v>0</v>
          </cell>
          <cell r="E20">
            <v>0</v>
          </cell>
          <cell r="F20">
            <v>-2224683.52</v>
          </cell>
        </row>
        <row r="21">
          <cell r="A21">
            <v>1166</v>
          </cell>
          <cell r="B21" t="str">
            <v>REEXPRESION ESTIM MAT Y REFACC</v>
          </cell>
          <cell r="C21">
            <v>-59762.44</v>
          </cell>
          <cell r="D21">
            <v>11145.81</v>
          </cell>
          <cell r="E21">
            <v>0</v>
          </cell>
          <cell r="F21">
            <v>-48616.63</v>
          </cell>
        </row>
        <row r="22">
          <cell r="A22">
            <v>1171</v>
          </cell>
          <cell r="B22" t="str">
            <v>ENLACE AEROPUERTOS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1301</v>
          </cell>
          <cell r="B23" t="str">
            <v>TERRENOS Y JARDINES</v>
          </cell>
          <cell r="C23">
            <v>157591969.66</v>
          </cell>
          <cell r="D23">
            <v>0</v>
          </cell>
          <cell r="E23">
            <v>0</v>
          </cell>
          <cell r="F23">
            <v>157591969.66</v>
          </cell>
        </row>
        <row r="24">
          <cell r="A24">
            <v>1302</v>
          </cell>
          <cell r="B24" t="str">
            <v>REEXP DE TERRENOS Y JARDINES</v>
          </cell>
          <cell r="C24">
            <v>1743512729.9200001</v>
          </cell>
          <cell r="D24">
            <v>-9273588.7100000009</v>
          </cell>
          <cell r="E24">
            <v>0</v>
          </cell>
          <cell r="F24">
            <v>1734239141.21</v>
          </cell>
        </row>
        <row r="25">
          <cell r="A25">
            <v>1306</v>
          </cell>
          <cell r="B25" t="str">
            <v>EDIFICIOS</v>
          </cell>
          <cell r="C25">
            <v>592669557.97000003</v>
          </cell>
          <cell r="D25">
            <v>7445510.0099999998</v>
          </cell>
          <cell r="E25">
            <v>0</v>
          </cell>
          <cell r="F25">
            <v>600115067.98000002</v>
          </cell>
        </row>
        <row r="26">
          <cell r="A26">
            <v>1307</v>
          </cell>
          <cell r="B26" t="str">
            <v>REEXPRESION DE EDIFICIOS</v>
          </cell>
          <cell r="C26">
            <v>1679840333.51</v>
          </cell>
          <cell r="D26">
            <v>-11085303.1</v>
          </cell>
          <cell r="E26">
            <v>0</v>
          </cell>
          <cell r="F26">
            <v>1668755030.4100001</v>
          </cell>
        </row>
        <row r="27">
          <cell r="A27">
            <v>1308</v>
          </cell>
          <cell r="B27" t="str">
            <v>DEPREC. ACUM. DE EDIFICIOS</v>
          </cell>
          <cell r="C27">
            <v>-129290074.72</v>
          </cell>
          <cell r="D27">
            <v>0</v>
          </cell>
          <cell r="E27">
            <v>1972877.05</v>
          </cell>
          <cell r="F27">
            <v>-131262951.77</v>
          </cell>
        </row>
        <row r="28">
          <cell r="A28">
            <v>1309</v>
          </cell>
          <cell r="B28" t="str">
            <v>REEXP. DEPREC. ACUM. DE EDIFIC</v>
          </cell>
          <cell r="C28">
            <v>-1469176250.1400001</v>
          </cell>
          <cell r="D28">
            <v>0</v>
          </cell>
          <cell r="E28">
            <v>-6345964.9699999997</v>
          </cell>
          <cell r="F28">
            <v>-1462830285.1700001</v>
          </cell>
        </row>
        <row r="29">
          <cell r="A29">
            <v>1311</v>
          </cell>
          <cell r="B29" t="str">
            <v>INSTALACIONES Y ADAPTACIONES</v>
          </cell>
          <cell r="C29">
            <v>321856836.94</v>
          </cell>
          <cell r="D29">
            <v>3576004.1799999997</v>
          </cell>
          <cell r="E29">
            <v>0</v>
          </cell>
          <cell r="F29">
            <v>325432841.12</v>
          </cell>
        </row>
        <row r="30">
          <cell r="A30">
            <v>1312</v>
          </cell>
          <cell r="B30" t="str">
            <v>REEXP.  INSTALACIONES Y ADAPTA</v>
          </cell>
          <cell r="C30">
            <v>1178473063.9200001</v>
          </cell>
          <cell r="D30">
            <v>-7390799.3499999996</v>
          </cell>
          <cell r="E30">
            <v>0</v>
          </cell>
          <cell r="F30">
            <v>1171082264.5699999</v>
          </cell>
        </row>
        <row r="31">
          <cell r="A31">
            <v>1313</v>
          </cell>
          <cell r="B31" t="str">
            <v>DEPREC. ACUM.  INSTALACIONES Y</v>
          </cell>
          <cell r="C31">
            <v>-100839072.88000001</v>
          </cell>
          <cell r="D31">
            <v>0</v>
          </cell>
          <cell r="E31">
            <v>1342794.3</v>
          </cell>
          <cell r="F31">
            <v>-102181867.17999999</v>
          </cell>
        </row>
        <row r="32">
          <cell r="A32">
            <v>1314</v>
          </cell>
          <cell r="B32" t="str">
            <v>REEXP. DEPREC. ACUM.  INSTALAC</v>
          </cell>
          <cell r="C32">
            <v>-1076800969.1500001</v>
          </cell>
          <cell r="D32">
            <v>0</v>
          </cell>
          <cell r="E32">
            <v>-4715716.8</v>
          </cell>
          <cell r="F32">
            <v>-1072085252.3499999</v>
          </cell>
        </row>
        <row r="33">
          <cell r="A33">
            <v>1321</v>
          </cell>
          <cell r="B33" t="str">
            <v>PAVIMENTOS Y SEÑALES</v>
          </cell>
          <cell r="C33">
            <v>1055397817.21</v>
          </cell>
          <cell r="D33">
            <v>0</v>
          </cell>
          <cell r="E33">
            <v>0</v>
          </cell>
          <cell r="F33">
            <v>1055397817.21</v>
          </cell>
        </row>
        <row r="34">
          <cell r="A34">
            <v>1322</v>
          </cell>
          <cell r="B34" t="str">
            <v>REEXP.  PAVIMENTOS Y SEÑALES</v>
          </cell>
          <cell r="C34">
            <v>1954069482.55</v>
          </cell>
          <cell r="D34">
            <v>-14680181.460000001</v>
          </cell>
          <cell r="E34">
            <v>0</v>
          </cell>
          <cell r="F34">
            <v>1939389301.0899999</v>
          </cell>
        </row>
        <row r="35">
          <cell r="A35">
            <v>1323</v>
          </cell>
          <cell r="B35" t="str">
            <v>DEPREC. ACUM. PAVIMENTOS Y SEÑ</v>
          </cell>
          <cell r="C35">
            <v>-164307524.92999998</v>
          </cell>
          <cell r="D35">
            <v>0</v>
          </cell>
          <cell r="E35">
            <v>3637154.0999999996</v>
          </cell>
          <cell r="F35">
            <v>-167944679.03</v>
          </cell>
        </row>
        <row r="36">
          <cell r="A36">
            <v>1324</v>
          </cell>
          <cell r="B36" t="str">
            <v>REEXP. DEPREC. ACUM. PAVIMENTO</v>
          </cell>
          <cell r="C36">
            <v>-1608772257.8900001</v>
          </cell>
          <cell r="D36">
            <v>0</v>
          </cell>
          <cell r="E36">
            <v>-6044863.4399999995</v>
          </cell>
          <cell r="F36">
            <v>-1602727394.45</v>
          </cell>
        </row>
        <row r="37">
          <cell r="A37">
            <v>1331</v>
          </cell>
          <cell r="B37" t="str">
            <v>MAQUINARIA, EQUIPO Y HERRAMIEN</v>
          </cell>
          <cell r="C37">
            <v>590278203.53999996</v>
          </cell>
          <cell r="D37">
            <v>378165.03</v>
          </cell>
          <cell r="E37">
            <v>5534.97</v>
          </cell>
          <cell r="F37">
            <v>590650833.60000002</v>
          </cell>
        </row>
        <row r="38">
          <cell r="A38">
            <v>1332</v>
          </cell>
          <cell r="B38" t="str">
            <v>REEXP.  MAQUINARIA, EQUIPO Y H</v>
          </cell>
          <cell r="C38">
            <v>198037976.58000001</v>
          </cell>
          <cell r="D38">
            <v>-3842804.98</v>
          </cell>
          <cell r="E38">
            <v>4138.82</v>
          </cell>
          <cell r="F38">
            <v>194191032.78</v>
          </cell>
        </row>
        <row r="39">
          <cell r="A39">
            <v>1333</v>
          </cell>
          <cell r="B39" t="str">
            <v>DEPREC  ACUM.  MAQUINARIAS,  E</v>
          </cell>
          <cell r="C39">
            <v>-157752201.43000001</v>
          </cell>
          <cell r="D39">
            <v>2683.06</v>
          </cell>
          <cell r="E39">
            <v>4911652.16</v>
          </cell>
          <cell r="F39">
            <v>-162661170.53</v>
          </cell>
        </row>
        <row r="40">
          <cell r="A40">
            <v>1334</v>
          </cell>
          <cell r="B40" t="str">
            <v>REEXP. DEPREC.  ACUM.  MAQUINA</v>
          </cell>
          <cell r="C40">
            <v>-165144096.46000001</v>
          </cell>
          <cell r="D40">
            <v>3531.87</v>
          </cell>
          <cell r="E40">
            <v>-942731.12</v>
          </cell>
          <cell r="F40">
            <v>-164197833.47</v>
          </cell>
        </row>
        <row r="41">
          <cell r="A41">
            <v>1336</v>
          </cell>
          <cell r="B41" t="str">
            <v>APARATOS Y HERRAMIENTAS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>
            <v>1337</v>
          </cell>
          <cell r="B42" t="str">
            <v>REEXP. APARATOS Y HERRAMIENTAS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A43">
            <v>1338</v>
          </cell>
          <cell r="B43" t="str">
            <v>DEPREC ACUM APARATOS Y HERR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A44">
            <v>1339</v>
          </cell>
          <cell r="B44" t="str">
            <v>REEXP DEP ACUM APARATOS Y HERR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A45">
            <v>1341</v>
          </cell>
          <cell r="B45" t="str">
            <v>EQUIPO DE TRANSPORTE</v>
          </cell>
          <cell r="C45">
            <v>307197891.33999997</v>
          </cell>
          <cell r="D45">
            <v>0</v>
          </cell>
          <cell r="E45">
            <v>75418.48</v>
          </cell>
          <cell r="F45">
            <v>307122472.86000001</v>
          </cell>
        </row>
        <row r="46">
          <cell r="A46">
            <v>1342</v>
          </cell>
          <cell r="B46" t="str">
            <v>REEXP.  EQUIPO DE TRANSPORTE</v>
          </cell>
          <cell r="C46">
            <v>185724777.53999999</v>
          </cell>
          <cell r="D46">
            <v>-2391965.9700000002</v>
          </cell>
          <cell r="E46">
            <v>19223.97</v>
          </cell>
          <cell r="F46">
            <v>183313587.59999999</v>
          </cell>
        </row>
        <row r="47">
          <cell r="A47">
            <v>1343</v>
          </cell>
          <cell r="B47" t="str">
            <v>DEPREC. ACUM. EQUIPO DE TRANSP</v>
          </cell>
          <cell r="C47">
            <v>-216445388.02000001</v>
          </cell>
          <cell r="D47">
            <v>75418.48</v>
          </cell>
          <cell r="E47">
            <v>2590350.86</v>
          </cell>
          <cell r="F47">
            <v>-218960320.40000001</v>
          </cell>
        </row>
        <row r="48">
          <cell r="A48">
            <v>1344</v>
          </cell>
          <cell r="B48" t="str">
            <v>REEXP. DEPREC. ACUM.  EQUIPO D</v>
          </cell>
          <cell r="C48">
            <v>-180886026.97999999</v>
          </cell>
          <cell r="D48">
            <v>19223.97</v>
          </cell>
          <cell r="E48">
            <v>-1721669.63</v>
          </cell>
          <cell r="F48">
            <v>-179145133.38</v>
          </cell>
        </row>
        <row r="49">
          <cell r="A49">
            <v>1346</v>
          </cell>
          <cell r="B49" t="str">
            <v>MOBILIARIO Y EQUIPO DE OFICINA</v>
          </cell>
          <cell r="C49">
            <v>102098616.65000001</v>
          </cell>
          <cell r="D49">
            <v>1760736.6</v>
          </cell>
          <cell r="E49">
            <v>431907.64</v>
          </cell>
          <cell r="F49">
            <v>103427445.61</v>
          </cell>
        </row>
        <row r="50">
          <cell r="A50">
            <v>1347</v>
          </cell>
          <cell r="B50" t="str">
            <v>REEXP.  MOBILIARIO Y EQUIPO DE</v>
          </cell>
          <cell r="C50">
            <v>52804090.020000003</v>
          </cell>
          <cell r="D50">
            <v>-694893.38</v>
          </cell>
          <cell r="E50">
            <v>312210.38</v>
          </cell>
          <cell r="F50">
            <v>51796986.259999998</v>
          </cell>
        </row>
        <row r="51">
          <cell r="A51">
            <v>1348</v>
          </cell>
          <cell r="B51" t="str">
            <v>DEPREC.  ACUM.  MOBILIARIO Y E</v>
          </cell>
          <cell r="C51">
            <v>-34816505.590000004</v>
          </cell>
          <cell r="D51">
            <v>292322.59999999998</v>
          </cell>
          <cell r="E51">
            <v>808412.42</v>
          </cell>
          <cell r="F51">
            <v>-35332595.409999996</v>
          </cell>
        </row>
        <row r="52">
          <cell r="A52">
            <v>1349</v>
          </cell>
          <cell r="B52" t="str">
            <v>REEXP. DEPREC. ACUM.  MOBILIAR</v>
          </cell>
          <cell r="C52">
            <v>-46303626.82</v>
          </cell>
          <cell r="D52">
            <v>270109.46999999997</v>
          </cell>
          <cell r="E52">
            <v>-207550.05</v>
          </cell>
          <cell r="F52">
            <v>-45825967.299999997</v>
          </cell>
        </row>
        <row r="53">
          <cell r="A53">
            <v>1351</v>
          </cell>
          <cell r="B53" t="str">
            <v>EQUIPO DE COMPUTO</v>
          </cell>
          <cell r="C53">
            <v>109806618.59</v>
          </cell>
          <cell r="D53">
            <v>20388.98</v>
          </cell>
          <cell r="E53">
            <v>22068.04</v>
          </cell>
          <cell r="F53">
            <v>109804939.53</v>
          </cell>
        </row>
        <row r="54">
          <cell r="A54">
            <v>1352</v>
          </cell>
          <cell r="B54" t="str">
            <v>REEXP.  EQUIPO DE COMPUTO</v>
          </cell>
          <cell r="C54">
            <v>28874476.57</v>
          </cell>
          <cell r="D54">
            <v>-733002.3</v>
          </cell>
          <cell r="E54">
            <v>15629.67</v>
          </cell>
          <cell r="F54">
            <v>28125844.600000001</v>
          </cell>
        </row>
        <row r="55">
          <cell r="A55">
            <v>1353</v>
          </cell>
          <cell r="B55" t="str">
            <v>DEPREC. ACUM.  EQUIPO DE COMPU</v>
          </cell>
          <cell r="C55">
            <v>-71357628.840000004</v>
          </cell>
          <cell r="D55">
            <v>22068.04</v>
          </cell>
          <cell r="E55">
            <v>1464197.98</v>
          </cell>
          <cell r="F55">
            <v>-72799758.780000001</v>
          </cell>
        </row>
        <row r="56">
          <cell r="A56">
            <v>1354</v>
          </cell>
          <cell r="B56" t="str">
            <v>REEXP.  DEPREC. ACUM. EQUIPO D</v>
          </cell>
          <cell r="C56">
            <v>-26829177.600000001</v>
          </cell>
          <cell r="D56">
            <v>15629.67</v>
          </cell>
          <cell r="E56">
            <v>-420811.04</v>
          </cell>
          <cell r="F56">
            <v>-26392736.890000001</v>
          </cell>
        </row>
        <row r="57">
          <cell r="A57">
            <v>1361</v>
          </cell>
          <cell r="B57" t="str">
            <v>MUEBLES MENORES</v>
          </cell>
          <cell r="C57">
            <v>1255.95</v>
          </cell>
          <cell r="D57">
            <v>0</v>
          </cell>
          <cell r="E57">
            <v>0</v>
          </cell>
          <cell r="F57">
            <v>1255.95</v>
          </cell>
        </row>
        <row r="58">
          <cell r="A58">
            <v>1362</v>
          </cell>
          <cell r="B58" t="str">
            <v>REEXP.  MUEBLES MENORES</v>
          </cell>
          <cell r="C58">
            <v>1701550.69</v>
          </cell>
          <cell r="D58">
            <v>-8306.17</v>
          </cell>
          <cell r="E58">
            <v>0</v>
          </cell>
          <cell r="F58">
            <v>1693244.52</v>
          </cell>
        </row>
        <row r="59">
          <cell r="A59">
            <v>1363</v>
          </cell>
          <cell r="B59" t="str">
            <v>DEPREC. ACUM. MUEBLES MENORES</v>
          </cell>
          <cell r="C59">
            <v>-1255.95</v>
          </cell>
          <cell r="D59">
            <v>0</v>
          </cell>
          <cell r="E59">
            <v>0</v>
          </cell>
          <cell r="F59">
            <v>-1255.95</v>
          </cell>
        </row>
        <row r="60">
          <cell r="A60">
            <v>1364</v>
          </cell>
          <cell r="B60" t="str">
            <v>REEXP. DEPREC. ACUM. MUEBLES M</v>
          </cell>
          <cell r="C60">
            <v>-1701550.69</v>
          </cell>
          <cell r="D60">
            <v>0</v>
          </cell>
          <cell r="E60">
            <v>-8306.17</v>
          </cell>
          <cell r="F60">
            <v>-1693244.52</v>
          </cell>
        </row>
        <row r="61">
          <cell r="A61">
            <v>1371</v>
          </cell>
          <cell r="B61" t="str">
            <v>CONSTRUCCIONES EN PROCESO</v>
          </cell>
          <cell r="C61">
            <v>236357986.77000001</v>
          </cell>
          <cell r="D61">
            <v>4401168.6100000003</v>
          </cell>
          <cell r="E61">
            <v>10950146.609999999</v>
          </cell>
          <cell r="F61">
            <v>229809008.77000001</v>
          </cell>
        </row>
        <row r="62">
          <cell r="A62">
            <v>1372</v>
          </cell>
          <cell r="B62" t="str">
            <v>REEXPRESION CONSTRUCCIONES EN</v>
          </cell>
          <cell r="C62">
            <v>3836349.94</v>
          </cell>
          <cell r="D62">
            <v>-482566.37</v>
          </cell>
          <cell r="E62">
            <v>-751564.57</v>
          </cell>
          <cell r="F62">
            <v>4105348.14</v>
          </cell>
        </row>
        <row r="63">
          <cell r="A63">
            <v>1373</v>
          </cell>
          <cell r="B63" t="str">
            <v>ACTIVO FIJO EN TRAMITE DE ALTA</v>
          </cell>
          <cell r="C63">
            <v>4204723.75</v>
          </cell>
          <cell r="D63">
            <v>16431074.379999999</v>
          </cell>
          <cell r="E63">
            <v>14549450.66</v>
          </cell>
          <cell r="F63">
            <v>6086347.4699999997</v>
          </cell>
        </row>
        <row r="64">
          <cell r="A64">
            <v>1374</v>
          </cell>
          <cell r="B64" t="str">
            <v>Estudios y Proyectos</v>
          </cell>
          <cell r="C64">
            <v>99777529.979999989</v>
          </cell>
          <cell r="D64">
            <v>8427335.4299999997</v>
          </cell>
          <cell r="E64">
            <v>8442628.75</v>
          </cell>
          <cell r="F64">
            <v>99762236.659999996</v>
          </cell>
        </row>
        <row r="65">
          <cell r="A65">
            <v>1375</v>
          </cell>
          <cell r="B65" t="str">
            <v>AMORTIZACION</v>
          </cell>
          <cell r="C65">
            <v>-51965065.390000001</v>
          </cell>
          <cell r="D65">
            <v>0</v>
          </cell>
          <cell r="E65">
            <v>492646.16</v>
          </cell>
          <cell r="F65">
            <v>-52457711.550000004</v>
          </cell>
        </row>
        <row r="66">
          <cell r="A66">
            <v>1401</v>
          </cell>
          <cell r="B66" t="str">
            <v>DEPOSITOS DADOS EN GARANTIA</v>
          </cell>
          <cell r="C66">
            <v>839734.64</v>
          </cell>
          <cell r="D66">
            <v>0</v>
          </cell>
          <cell r="E66">
            <v>0</v>
          </cell>
          <cell r="F66">
            <v>839734.64</v>
          </cell>
        </row>
        <row r="67">
          <cell r="A67">
            <v>1402</v>
          </cell>
          <cell r="B67" t="str">
            <v>GASTOS ANTICIPADOS</v>
          </cell>
          <cell r="C67">
            <v>25079585.550000001</v>
          </cell>
          <cell r="D67">
            <v>-1851486.49</v>
          </cell>
          <cell r="E67">
            <v>289796.69</v>
          </cell>
          <cell r="F67">
            <v>22938302.370000001</v>
          </cell>
        </row>
        <row r="68">
          <cell r="A68">
            <v>1403</v>
          </cell>
          <cell r="B68" t="str">
            <v>INVERSIONES EN FIDEICOMISOS</v>
          </cell>
          <cell r="C68">
            <v>2335528758.9299998</v>
          </cell>
          <cell r="D68">
            <v>45926140.329999998</v>
          </cell>
          <cell r="E68">
            <v>67497726.00999999</v>
          </cell>
          <cell r="F68">
            <v>2313957173.25</v>
          </cell>
        </row>
        <row r="69">
          <cell r="A69">
            <v>1404</v>
          </cell>
          <cell r="B69" t="str">
            <v>MARCAS Y PATENTES</v>
          </cell>
          <cell r="C69">
            <v>299758.98</v>
          </cell>
          <cell r="D69">
            <v>0</v>
          </cell>
          <cell r="E69">
            <v>0</v>
          </cell>
          <cell r="F69">
            <v>299758.98</v>
          </cell>
        </row>
        <row r="70">
          <cell r="A70">
            <v>1405</v>
          </cell>
          <cell r="B70" t="str">
            <v>INDEMNIZACIONES LABORALES</v>
          </cell>
          <cell r="C70">
            <v>29927754</v>
          </cell>
          <cell r="D70">
            <v>0</v>
          </cell>
          <cell r="E70">
            <v>0</v>
          </cell>
          <cell r="F70">
            <v>29927754</v>
          </cell>
        </row>
        <row r="71">
          <cell r="A71">
            <v>1406</v>
          </cell>
          <cell r="B71" t="str">
            <v>AMORTIZACIONES ACUMULADAS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1421</v>
          </cell>
          <cell r="B72" t="str">
            <v>INVERSIONES EN AEROPUERTOS</v>
          </cell>
          <cell r="C72">
            <v>102972822.75</v>
          </cell>
          <cell r="D72">
            <v>0</v>
          </cell>
          <cell r="E72">
            <v>200198</v>
          </cell>
          <cell r="F72">
            <v>102772624.75</v>
          </cell>
        </row>
        <row r="73">
          <cell r="A73">
            <v>2101</v>
          </cell>
          <cell r="B73" t="str">
            <v>PEMEX REFINACION</v>
          </cell>
          <cell r="C73">
            <v>-3896165832.3400002</v>
          </cell>
          <cell r="D73">
            <v>2332769128.9700003</v>
          </cell>
          <cell r="E73">
            <v>2509377476.1599998</v>
          </cell>
          <cell r="F73">
            <v>-4072774179.5300002</v>
          </cell>
        </row>
        <row r="74">
          <cell r="A74">
            <v>2102</v>
          </cell>
          <cell r="B74" t="str">
            <v>PROVEEDORES</v>
          </cell>
          <cell r="C74">
            <v>-601232.7300000001</v>
          </cell>
          <cell r="D74">
            <v>1192397.43</v>
          </cell>
          <cell r="E74">
            <v>2289164.52</v>
          </cell>
          <cell r="F74">
            <v>-1697999.8199999998</v>
          </cell>
        </row>
        <row r="75">
          <cell r="A75">
            <v>2103</v>
          </cell>
          <cell r="B75" t="str">
            <v>ESTIMACIONES POR PAGAR</v>
          </cell>
          <cell r="C75">
            <v>-268574.48</v>
          </cell>
          <cell r="D75">
            <v>0</v>
          </cell>
          <cell r="E75">
            <v>0</v>
          </cell>
          <cell r="F75">
            <v>-268574.48</v>
          </cell>
        </row>
        <row r="76">
          <cell r="A76">
            <v>2111</v>
          </cell>
          <cell r="B76" t="str">
            <v>ACREEDORES DIVERSOS</v>
          </cell>
          <cell r="C76">
            <v>-820601985.72000003</v>
          </cell>
          <cell r="D76">
            <v>130772877.18000002</v>
          </cell>
          <cell r="E76">
            <v>156049311.47</v>
          </cell>
          <cell r="F76">
            <v>-845878420.01000011</v>
          </cell>
        </row>
        <row r="77">
          <cell r="A77">
            <v>2112</v>
          </cell>
          <cell r="B77" t="str">
            <v>SUELDOS Y SALARIOS POR PAGAR</v>
          </cell>
          <cell r="C77">
            <v>-66168.649999999994</v>
          </cell>
          <cell r="D77">
            <v>37760987.130000003</v>
          </cell>
          <cell r="E77">
            <v>37812190.340000004</v>
          </cell>
          <cell r="F77">
            <v>-117371.86</v>
          </cell>
        </row>
        <row r="78">
          <cell r="A78">
            <v>2113</v>
          </cell>
          <cell r="B78" t="str">
            <v>PROVISIONES PARA GASTOS</v>
          </cell>
          <cell r="C78">
            <v>-49291310.399999999</v>
          </cell>
          <cell r="D78">
            <v>4447549.9399999995</v>
          </cell>
          <cell r="E78">
            <v>5503961.2599999998</v>
          </cell>
          <cell r="F78">
            <v>-50347721.719999999</v>
          </cell>
        </row>
        <row r="79">
          <cell r="A79">
            <v>2115</v>
          </cell>
          <cell r="B79" t="str">
            <v>OTRAS PROVISIONES</v>
          </cell>
          <cell r="C79">
            <v>-17077157.34</v>
          </cell>
          <cell r="D79">
            <v>698519.2</v>
          </cell>
          <cell r="E79">
            <v>-7833112.2400000002</v>
          </cell>
          <cell r="F79">
            <v>-8545525.9000000004</v>
          </cell>
        </row>
        <row r="80">
          <cell r="A80">
            <v>2121</v>
          </cell>
          <cell r="B80" t="str">
            <v>IMPUESTOS Y DERECHOS POR PAGAR</v>
          </cell>
          <cell r="C80">
            <v>-19345767.939999998</v>
          </cell>
          <cell r="D80">
            <v>20232450.299999997</v>
          </cell>
          <cell r="E80">
            <v>16527064.550000001</v>
          </cell>
          <cell r="F80">
            <v>-15640382.189999999</v>
          </cell>
        </row>
        <row r="81">
          <cell r="A81">
            <v>2122</v>
          </cell>
          <cell r="B81" t="str">
            <v>IVA TRASLADADO</v>
          </cell>
          <cell r="C81">
            <v>-296668426.60999995</v>
          </cell>
          <cell r="D81">
            <v>329653512.52999997</v>
          </cell>
          <cell r="E81">
            <v>330357055.34999996</v>
          </cell>
          <cell r="F81">
            <v>-297371969.43000001</v>
          </cell>
        </row>
        <row r="82">
          <cell r="A82">
            <v>2123</v>
          </cell>
          <cell r="B82" t="str">
            <v>IVA RETENIDO</v>
          </cell>
          <cell r="C82">
            <v>-6771894.3199999994</v>
          </cell>
          <cell r="D82">
            <v>3287770</v>
          </cell>
          <cell r="E82">
            <v>3324054.25</v>
          </cell>
          <cell r="F82">
            <v>-6808178.5699999994</v>
          </cell>
        </row>
        <row r="83">
          <cell r="A83">
            <v>2124</v>
          </cell>
          <cell r="B83" t="str">
            <v>DERECHO POR USO DE AEROPUERTOS</v>
          </cell>
          <cell r="C83">
            <v>-6456616.1900000004</v>
          </cell>
          <cell r="D83">
            <v>5425500</v>
          </cell>
          <cell r="E83">
            <v>2709734.44</v>
          </cell>
          <cell r="F83">
            <v>-3740850.63</v>
          </cell>
        </row>
        <row r="84">
          <cell r="A84">
            <v>2125</v>
          </cell>
          <cell r="B84" t="str">
            <v>IVA POR PAGAR</v>
          </cell>
          <cell r="C84">
            <v>736897607.38</v>
          </cell>
          <cell r="D84">
            <v>288750329.11000001</v>
          </cell>
          <cell r="E84">
            <v>292342967.23000002</v>
          </cell>
          <cell r="F84">
            <v>733304969.25999999</v>
          </cell>
        </row>
        <row r="85">
          <cell r="A85">
            <v>2126</v>
          </cell>
          <cell r="B85" t="str">
            <v>IVA TRASLADADO COBRADO</v>
          </cell>
          <cell r="C85">
            <v>0</v>
          </cell>
          <cell r="D85">
            <v>311812402.69999999</v>
          </cell>
          <cell r="E85">
            <v>311812402.69999999</v>
          </cell>
          <cell r="F85">
            <v>0</v>
          </cell>
        </row>
        <row r="86">
          <cell r="A86">
            <v>2127</v>
          </cell>
          <cell r="B86" t="str">
            <v>DEPOSITOS RECIBIDOS EN GARANTI</v>
          </cell>
          <cell r="C86">
            <v>-49739429.670000002</v>
          </cell>
          <cell r="D86">
            <v>66145.59</v>
          </cell>
          <cell r="E86">
            <v>882435.18</v>
          </cell>
          <cell r="F86">
            <v>-50555719.259999998</v>
          </cell>
        </row>
        <row r="87">
          <cell r="A87">
            <v>2128</v>
          </cell>
          <cell r="B87" t="str">
            <v>ANTICIPOS DE CLIENTES</v>
          </cell>
          <cell r="C87">
            <v>-32143665.969999999</v>
          </cell>
          <cell r="D87">
            <v>50320809.030000001</v>
          </cell>
          <cell r="E87">
            <v>37782853.019999996</v>
          </cell>
          <cell r="F87">
            <v>-19605709.959999997</v>
          </cell>
        </row>
        <row r="88">
          <cell r="A88">
            <v>2170</v>
          </cell>
          <cell r="B88" t="str">
            <v>PROVISION POR ABASTECIMIENTO D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>
            <v>2180</v>
          </cell>
          <cell r="B89" t="str">
            <v>ENLACE CON OFICINAS CENTRALES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>
            <v>2202</v>
          </cell>
          <cell r="B90" t="str">
            <v>PASIVO LABORAL</v>
          </cell>
          <cell r="C90">
            <v>-115670852.64</v>
          </cell>
          <cell r="D90">
            <v>2864998.27</v>
          </cell>
          <cell r="E90">
            <v>1692464.1700000002</v>
          </cell>
          <cell r="F90">
            <v>-114498318.54000001</v>
          </cell>
        </row>
        <row r="91">
          <cell r="A91">
            <v>2203</v>
          </cell>
          <cell r="B91" t="str">
            <v>REEXPRESION PASIVO LABORAL</v>
          </cell>
          <cell r="C91">
            <v>-12408751.810000001</v>
          </cell>
          <cell r="D91">
            <v>380589.74</v>
          </cell>
          <cell r="E91">
            <v>-1005490.16</v>
          </cell>
          <cell r="F91">
            <v>-11022671.91</v>
          </cell>
        </row>
        <row r="92">
          <cell r="A92">
            <v>3101</v>
          </cell>
          <cell r="B92" t="str">
            <v>APORTACION DEL GOBIERNO FEDERA</v>
          </cell>
          <cell r="C92">
            <v>-826193519.75</v>
          </cell>
          <cell r="D92">
            <v>0</v>
          </cell>
          <cell r="E92">
            <v>0</v>
          </cell>
          <cell r="F92">
            <v>-826193519.75</v>
          </cell>
        </row>
        <row r="93">
          <cell r="A93">
            <v>3102</v>
          </cell>
          <cell r="B93" t="str">
            <v>REEXPRESION DE LAS APORTACIONE</v>
          </cell>
          <cell r="C93">
            <v>-21128163475.82</v>
          </cell>
          <cell r="D93">
            <v>0</v>
          </cell>
          <cell r="E93">
            <v>-108728307.78</v>
          </cell>
          <cell r="F93">
            <v>-21019435168.039997</v>
          </cell>
        </row>
        <row r="94">
          <cell r="A94">
            <v>3110</v>
          </cell>
          <cell r="B94" t="str">
            <v>SUPERAVIT POR DONACION</v>
          </cell>
          <cell r="C94">
            <v>-4857777.3</v>
          </cell>
          <cell r="D94">
            <v>0</v>
          </cell>
          <cell r="E94">
            <v>0</v>
          </cell>
          <cell r="F94">
            <v>-4857777.3</v>
          </cell>
        </row>
        <row r="95">
          <cell r="A95">
            <v>3111</v>
          </cell>
          <cell r="C95">
            <v>-74838.97</v>
          </cell>
          <cell r="D95">
            <v>0</v>
          </cell>
          <cell r="E95">
            <v>-24066.23</v>
          </cell>
          <cell r="F95">
            <v>-50772.74</v>
          </cell>
        </row>
        <row r="96">
          <cell r="A96">
            <v>3201</v>
          </cell>
          <cell r="B96" t="str">
            <v>RESULTADO DEL EJERCICIO</v>
          </cell>
          <cell r="C96">
            <v>0.22</v>
          </cell>
          <cell r="D96">
            <v>0</v>
          </cell>
          <cell r="E96">
            <v>0</v>
          </cell>
          <cell r="F96">
            <v>0.22</v>
          </cell>
        </row>
        <row r="97">
          <cell r="A97">
            <v>3202</v>
          </cell>
          <cell r="B97" t="str">
            <v>RESULTADO DE EJERCICIOS ANTERI</v>
          </cell>
          <cell r="C97">
            <v>-4312158001.6000004</v>
          </cell>
          <cell r="D97">
            <v>0</v>
          </cell>
          <cell r="E97">
            <v>0</v>
          </cell>
          <cell r="F97">
            <v>-4312158001.6000004</v>
          </cell>
        </row>
        <row r="98">
          <cell r="A98">
            <v>3203</v>
          </cell>
          <cell r="B98" t="str">
            <v>REEXP. RESULTADO EJERCICIOS AN</v>
          </cell>
          <cell r="C98">
            <v>-8893887486.3299999</v>
          </cell>
          <cell r="D98">
            <v>0</v>
          </cell>
          <cell r="E98">
            <v>-65402295.93</v>
          </cell>
          <cell r="F98">
            <v>-8828485190.3999996</v>
          </cell>
        </row>
        <row r="99">
          <cell r="A99">
            <v>3301</v>
          </cell>
          <cell r="B99" t="str">
            <v>INSUFICIENCIA EN LA ACTUALIZAC</v>
          </cell>
          <cell r="C99">
            <v>719644160</v>
          </cell>
          <cell r="D99">
            <v>0</v>
          </cell>
          <cell r="E99">
            <v>0</v>
          </cell>
          <cell r="F99">
            <v>719644160</v>
          </cell>
        </row>
        <row r="100">
          <cell r="A100">
            <v>3302</v>
          </cell>
          <cell r="B100" t="str">
            <v>REEXP. DE LA INSUFICIENCIA EN</v>
          </cell>
          <cell r="C100">
            <v>5310137903.8499994</v>
          </cell>
          <cell r="D100">
            <v>0</v>
          </cell>
          <cell r="E100">
            <v>29861306.690000001</v>
          </cell>
          <cell r="F100">
            <v>5280276597.1599998</v>
          </cell>
        </row>
        <row r="101">
          <cell r="A101">
            <v>3501</v>
          </cell>
          <cell r="B101" t="str">
            <v>REINTEGROS AL GOBIERNO FEDERAL</v>
          </cell>
          <cell r="C101">
            <v>6796126878.6399994</v>
          </cell>
          <cell r="D101">
            <v>0</v>
          </cell>
          <cell r="E101">
            <v>0</v>
          </cell>
          <cell r="F101">
            <v>6796126878.6399994</v>
          </cell>
        </row>
        <row r="102">
          <cell r="A102">
            <v>3502</v>
          </cell>
          <cell r="B102" t="str">
            <v>REEXP. REINTEGROS AL GOBIERNO</v>
          </cell>
          <cell r="C102">
            <v>13985251144.49</v>
          </cell>
          <cell r="D102">
            <v>0</v>
          </cell>
          <cell r="E102">
            <v>102918343.38000001</v>
          </cell>
          <cell r="F102">
            <v>13882332801.110001</v>
          </cell>
        </row>
        <row r="103">
          <cell r="A103">
            <v>4101</v>
          </cell>
          <cell r="B103" t="str">
            <v>VENTAS</v>
          </cell>
          <cell r="C103">
            <v>-7899803736.9799986</v>
          </cell>
          <cell r="D103">
            <v>94274375.699999988</v>
          </cell>
          <cell r="E103">
            <v>2235965442.7999997</v>
          </cell>
          <cell r="F103">
            <v>-10041494804.079998</v>
          </cell>
        </row>
        <row r="104">
          <cell r="A104">
            <v>4102</v>
          </cell>
          <cell r="B104" t="str">
            <v>REEXPRESION VENTAS</v>
          </cell>
          <cell r="C104">
            <v>-9660443.1600000001</v>
          </cell>
          <cell r="D104">
            <v>0</v>
          </cell>
          <cell r="E104">
            <v>-38590323.390000001</v>
          </cell>
          <cell r="F104">
            <v>28929880.23</v>
          </cell>
        </row>
        <row r="105">
          <cell r="A105">
            <v>5101</v>
          </cell>
          <cell r="B105" t="str">
            <v>COSTO DE VENTAS</v>
          </cell>
          <cell r="C105">
            <v>7323017672.6199999</v>
          </cell>
          <cell r="D105">
            <v>2064904083.49</v>
          </cell>
          <cell r="E105">
            <v>58679217.420000002</v>
          </cell>
          <cell r="F105">
            <v>9329242538.6900005</v>
          </cell>
        </row>
        <row r="106">
          <cell r="A106">
            <v>5102</v>
          </cell>
          <cell r="B106" t="str">
            <v>REEXPRESION COSTO DE VENTAS</v>
          </cell>
          <cell r="C106">
            <v>8905486.2200000007</v>
          </cell>
          <cell r="D106">
            <v>-35772453.100000001</v>
          </cell>
          <cell r="E106">
            <v>0</v>
          </cell>
          <cell r="F106">
            <v>-26866966.879999999</v>
          </cell>
        </row>
        <row r="107">
          <cell r="A107">
            <v>6101</v>
          </cell>
          <cell r="B107" t="str">
            <v>SERVICIOS PERSONALES</v>
          </cell>
          <cell r="C107">
            <v>211138805.00999999</v>
          </cell>
          <cell r="D107">
            <v>78709590.960000008</v>
          </cell>
          <cell r="E107">
            <v>978394.92000000016</v>
          </cell>
          <cell r="F107">
            <v>288870001.04999995</v>
          </cell>
        </row>
        <row r="108">
          <cell r="A108">
            <v>6102</v>
          </cell>
          <cell r="B108" t="str">
            <v>REEXPRESION SERVICIOS PERSONAL</v>
          </cell>
          <cell r="C108">
            <v>243106.49</v>
          </cell>
          <cell r="D108">
            <v>-980320.75</v>
          </cell>
          <cell r="E108">
            <v>0</v>
          </cell>
          <cell r="F108">
            <v>-737214.26</v>
          </cell>
        </row>
        <row r="109">
          <cell r="A109">
            <v>6103</v>
          </cell>
          <cell r="B109" t="str">
            <v>GASTO POR PASIVO LABORAL</v>
          </cell>
          <cell r="C109">
            <v>6769856.6800000006</v>
          </cell>
          <cell r="D109">
            <v>1692464.1700000002</v>
          </cell>
          <cell r="E109">
            <v>0</v>
          </cell>
          <cell r="F109">
            <v>8462320.8499999996</v>
          </cell>
        </row>
        <row r="110">
          <cell r="A110">
            <v>6104</v>
          </cell>
          <cell r="B110" t="str">
            <v>REEXPRESION  DEL GASTO POR PAS</v>
          </cell>
          <cell r="C110">
            <v>9022.09</v>
          </cell>
          <cell r="D110">
            <v>-33073.620000000003</v>
          </cell>
          <cell r="E110">
            <v>0</v>
          </cell>
          <cell r="F110">
            <v>-24051.53</v>
          </cell>
        </row>
        <row r="111">
          <cell r="A111">
            <v>6122</v>
          </cell>
          <cell r="C111">
            <v>0</v>
          </cell>
          <cell r="D111">
            <v>1341185.55</v>
          </cell>
          <cell r="E111">
            <v>0</v>
          </cell>
          <cell r="F111">
            <v>1341185.55</v>
          </cell>
        </row>
        <row r="112">
          <cell r="A112">
            <v>6123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</row>
        <row r="113">
          <cell r="A113">
            <v>6201</v>
          </cell>
          <cell r="B113" t="str">
            <v>MATERIALES Y SUMINISTROS</v>
          </cell>
          <cell r="C113">
            <v>22427959.630000003</v>
          </cell>
          <cell r="D113">
            <v>4181991.02</v>
          </cell>
          <cell r="E113">
            <v>175703.89</v>
          </cell>
          <cell r="F113">
            <v>26434246.760000002</v>
          </cell>
        </row>
        <row r="114">
          <cell r="A114">
            <v>6202</v>
          </cell>
          <cell r="B114" t="str">
            <v>REEXPRESION MATERIALES Y SUMIN</v>
          </cell>
          <cell r="C114">
            <v>14127.55</v>
          </cell>
          <cell r="D114">
            <v>-109494.55</v>
          </cell>
          <cell r="E114">
            <v>0</v>
          </cell>
          <cell r="F114">
            <v>-95367</v>
          </cell>
        </row>
        <row r="115">
          <cell r="A115">
            <v>6301</v>
          </cell>
          <cell r="B115" t="str">
            <v>SERVICIOS GENERALES</v>
          </cell>
          <cell r="C115">
            <v>71936944.719999999</v>
          </cell>
          <cell r="D115">
            <v>4217644.96</v>
          </cell>
          <cell r="E115">
            <v>318884.47999999998</v>
          </cell>
          <cell r="F115">
            <v>75835705.199999988</v>
          </cell>
        </row>
        <row r="116">
          <cell r="A116">
            <v>6302</v>
          </cell>
          <cell r="B116" t="str">
            <v>REEXPRESION  SERVICIOS GENERAL</v>
          </cell>
          <cell r="C116">
            <v>45320.57</v>
          </cell>
          <cell r="D116">
            <v>-351200.81</v>
          </cell>
          <cell r="E116">
            <v>0</v>
          </cell>
          <cell r="F116">
            <v>-305880.24</v>
          </cell>
        </row>
        <row r="117">
          <cell r="A117">
            <v>6401</v>
          </cell>
          <cell r="B117" t="str">
            <v>MANTENIMIENTO Y CONSERVACION</v>
          </cell>
          <cell r="C117">
            <v>12069033.98</v>
          </cell>
          <cell r="D117">
            <v>3998885.33</v>
          </cell>
          <cell r="E117">
            <v>205790.11</v>
          </cell>
          <cell r="F117">
            <v>15862129.199999999</v>
          </cell>
        </row>
        <row r="118">
          <cell r="A118">
            <v>6402</v>
          </cell>
          <cell r="B118" t="str">
            <v>REEXP. MANTENIMIENTO Y CONSERV</v>
          </cell>
          <cell r="C118">
            <v>32933.82</v>
          </cell>
          <cell r="D118">
            <v>-81772.66</v>
          </cell>
          <cell r="E118">
            <v>0</v>
          </cell>
          <cell r="F118">
            <v>-48838.84</v>
          </cell>
        </row>
        <row r="119">
          <cell r="A119">
            <v>6501</v>
          </cell>
          <cell r="B119" t="str">
            <v>IMPUESTOS Y DERECHOS</v>
          </cell>
          <cell r="C119">
            <v>4372888.92</v>
          </cell>
          <cell r="D119">
            <v>1335579.56</v>
          </cell>
          <cell r="E119">
            <v>6696.2</v>
          </cell>
          <cell r="F119">
            <v>5701772.2800000003</v>
          </cell>
        </row>
        <row r="120">
          <cell r="A120">
            <v>6502</v>
          </cell>
          <cell r="B120" t="str">
            <v>REEXPRESION IMPUESTOS Y DERECH</v>
          </cell>
          <cell r="C120">
            <v>4033.14</v>
          </cell>
          <cell r="D120">
            <v>-21354.95</v>
          </cell>
          <cell r="E120">
            <v>0</v>
          </cell>
          <cell r="F120">
            <v>-17321.810000000001</v>
          </cell>
        </row>
        <row r="121">
          <cell r="A121">
            <v>6601</v>
          </cell>
          <cell r="B121" t="str">
            <v>DEPRECIACIONES  Y AMORTIZACION</v>
          </cell>
          <cell r="C121">
            <v>67748051.379999995</v>
          </cell>
          <cell r="D121">
            <v>17199588.330000002</v>
          </cell>
          <cell r="E121">
            <v>0</v>
          </cell>
          <cell r="F121">
            <v>84947639.710000008</v>
          </cell>
        </row>
        <row r="122">
          <cell r="A122">
            <v>6602</v>
          </cell>
          <cell r="B122" t="str">
            <v>REEXPRESION DEPRECIACION  Y AM</v>
          </cell>
          <cell r="C122">
            <v>24390143.77</v>
          </cell>
          <cell r="D122">
            <v>6151920.8200000003</v>
          </cell>
          <cell r="E122">
            <v>0</v>
          </cell>
          <cell r="F122">
            <v>30542064.59</v>
          </cell>
        </row>
        <row r="123">
          <cell r="A123">
            <v>6126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</row>
        <row r="124">
          <cell r="A124">
            <v>6127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</row>
        <row r="125">
          <cell r="A125">
            <v>7101</v>
          </cell>
          <cell r="B125" t="str">
            <v>GASTOS  Y  PRODUCTOS FINANCIER</v>
          </cell>
          <cell r="C125">
            <v>-62851677.939999998</v>
          </cell>
          <cell r="D125">
            <v>560219.52999999991</v>
          </cell>
          <cell r="E125">
            <v>19569677.010000002</v>
          </cell>
          <cell r="F125">
            <v>-81861135.419999987</v>
          </cell>
        </row>
        <row r="126">
          <cell r="A126">
            <v>7102</v>
          </cell>
          <cell r="B126" t="str">
            <v>REEXPRESION GASTOS Y PRODUCTOS</v>
          </cell>
          <cell r="C126">
            <v>-77472.69</v>
          </cell>
          <cell r="D126">
            <v>307031.37</v>
          </cell>
          <cell r="E126">
            <v>0</v>
          </cell>
          <cell r="F126">
            <v>229558.68</v>
          </cell>
        </row>
        <row r="127">
          <cell r="A127">
            <v>7103</v>
          </cell>
          <cell r="B127" t="str">
            <v>FLUCTUACIONES CAMBIARIAS</v>
          </cell>
          <cell r="C127">
            <v>-3904438.5</v>
          </cell>
          <cell r="D127">
            <v>8349628.9000000004</v>
          </cell>
          <cell r="E127">
            <v>93301.23</v>
          </cell>
          <cell r="F127">
            <v>4351889.17</v>
          </cell>
        </row>
        <row r="128">
          <cell r="A128">
            <v>7104</v>
          </cell>
          <cell r="B128" t="str">
            <v>REEXPRESION FLUCTUACIONES CAMB</v>
          </cell>
          <cell r="C128">
            <v>-53263.03</v>
          </cell>
          <cell r="D128">
            <v>19309.63</v>
          </cell>
          <cell r="E128">
            <v>0</v>
          </cell>
          <cell r="F128">
            <v>-33953.4</v>
          </cell>
        </row>
        <row r="129">
          <cell r="A129">
            <v>7201</v>
          </cell>
          <cell r="B129" t="str">
            <v>RESULTADOS POR POSICION MONETA</v>
          </cell>
          <cell r="C129">
            <v>31697157.640000001</v>
          </cell>
          <cell r="D129">
            <v>-73196483.239999995</v>
          </cell>
          <cell r="E129">
            <v>-54972066.680000007</v>
          </cell>
          <cell r="F129">
            <v>13472741.080000002</v>
          </cell>
        </row>
        <row r="130">
          <cell r="A130">
            <v>7304</v>
          </cell>
          <cell r="B130" t="str">
            <v>OTROS  GASTOS Y PRODUCTOS</v>
          </cell>
          <cell r="C130">
            <v>-9287274.1599999983</v>
          </cell>
          <cell r="D130">
            <v>16245413</v>
          </cell>
          <cell r="E130">
            <v>8836009.0099999998</v>
          </cell>
          <cell r="F130">
            <v>-1877870.1699999971</v>
          </cell>
        </row>
        <row r="131">
          <cell r="A131">
            <v>7305</v>
          </cell>
          <cell r="B131" t="str">
            <v>REEXPRESION OTROS GASTOS Y PRO</v>
          </cell>
          <cell r="C131">
            <v>-26011.25</v>
          </cell>
          <cell r="D131">
            <v>45429.459999999992</v>
          </cell>
          <cell r="E131">
            <v>0</v>
          </cell>
          <cell r="F131">
            <v>19418.209999999992</v>
          </cell>
        </row>
        <row r="132">
          <cell r="A132">
            <v>7310</v>
          </cell>
          <cell r="B132" t="str">
            <v>PRORRATEO GTOS DE OPER. DEL CO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</row>
        <row r="133">
          <cell r="A133">
            <v>7401</v>
          </cell>
          <cell r="B133" t="str">
            <v>OPERACION EJERCICIOS ANTERIORE</v>
          </cell>
          <cell r="C133">
            <v>20691261.549999997</v>
          </cell>
          <cell r="D133">
            <v>14206.76</v>
          </cell>
          <cell r="E133">
            <v>5144018.3099999996</v>
          </cell>
          <cell r="F133">
            <v>15561449.999999996</v>
          </cell>
        </row>
        <row r="134">
          <cell r="A134">
            <v>7402</v>
          </cell>
          <cell r="B134" t="str">
            <v>REEXPRESION OPER. EJERC. ANTER</v>
          </cell>
          <cell r="C134">
            <v>-5830.24</v>
          </cell>
          <cell r="D134">
            <v>-100924.22</v>
          </cell>
          <cell r="E134">
            <v>0</v>
          </cell>
          <cell r="F134">
            <v>-106754.46</v>
          </cell>
        </row>
        <row r="135">
          <cell r="A135">
            <v>7403</v>
          </cell>
          <cell r="B135" t="str">
            <v>OPERACION EJERCICIOS ANTERIORE</v>
          </cell>
          <cell r="C135">
            <v>3251951.34</v>
          </cell>
          <cell r="D135">
            <v>859686.89000000013</v>
          </cell>
          <cell r="E135">
            <v>1028197.4400000001</v>
          </cell>
          <cell r="F135">
            <v>3083440.7899999996</v>
          </cell>
        </row>
        <row r="136">
          <cell r="A136">
            <v>7404</v>
          </cell>
          <cell r="B136" t="str">
            <v>REEXPRESION OPER. EJERC. ANTER</v>
          </cell>
          <cell r="C136">
            <v>14676.25</v>
          </cell>
          <cell r="D136">
            <v>-15937.99</v>
          </cell>
          <cell r="E136">
            <v>0</v>
          </cell>
          <cell r="F136">
            <v>-1261.74</v>
          </cell>
        </row>
        <row r="137">
          <cell r="A137">
            <v>7501</v>
          </cell>
          <cell r="B137" t="str">
            <v>ENTEROS DUA</v>
          </cell>
          <cell r="C137">
            <v>11917001.51</v>
          </cell>
          <cell r="D137">
            <v>2709734.44</v>
          </cell>
          <cell r="E137">
            <v>0</v>
          </cell>
          <cell r="F137">
            <v>14626735.949999999</v>
          </cell>
        </row>
        <row r="138">
          <cell r="A138">
            <v>7502</v>
          </cell>
          <cell r="B138" t="str">
            <v>REEXPRESION ENTEROS DUA</v>
          </cell>
          <cell r="C138">
            <v>14837.87</v>
          </cell>
          <cell r="D138">
            <v>-58215.3</v>
          </cell>
          <cell r="E138">
            <v>0</v>
          </cell>
          <cell r="F138">
            <v>-43377.43</v>
          </cell>
        </row>
        <row r="139">
          <cell r="A139">
            <v>8101</v>
          </cell>
          <cell r="B139" t="str">
            <v>FIDEICOMISO BANCA SERFIN</v>
          </cell>
          <cell r="C139">
            <v>45005222.950000003</v>
          </cell>
          <cell r="D139">
            <v>21603390.300000001</v>
          </cell>
          <cell r="E139">
            <v>14378348.189999999</v>
          </cell>
          <cell r="F139">
            <v>52230265.060000002</v>
          </cell>
        </row>
        <row r="140">
          <cell r="A140">
            <v>8102</v>
          </cell>
          <cell r="B140" t="str">
            <v>REGISTRO DE LA COBRANZA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</row>
        <row r="141">
          <cell r="A141">
            <v>8104</v>
          </cell>
          <cell r="B141" t="str">
            <v>OBRAS COINVERSION</v>
          </cell>
          <cell r="C141">
            <v>141450000</v>
          </cell>
          <cell r="D141">
            <v>0</v>
          </cell>
          <cell r="E141">
            <v>0</v>
          </cell>
          <cell r="F141">
            <v>141450000</v>
          </cell>
        </row>
        <row r="142">
          <cell r="A142">
            <v>8105</v>
          </cell>
          <cell r="B142" t="str">
            <v>COMPRAS COMBUSTIBLES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A143">
            <v>8106</v>
          </cell>
          <cell r="B143" t="str">
            <v>PASIVO AMBIENTAL</v>
          </cell>
          <cell r="C143">
            <v>99757000</v>
          </cell>
          <cell r="D143">
            <v>0</v>
          </cell>
          <cell r="E143">
            <v>0</v>
          </cell>
          <cell r="F143">
            <v>99757000</v>
          </cell>
        </row>
        <row r="144">
          <cell r="A144">
            <v>8107</v>
          </cell>
          <cell r="B144" t="str">
            <v>RESPONSABILIDADES FINCADAS EN</v>
          </cell>
          <cell r="C144">
            <v>47487048.129999995</v>
          </cell>
          <cell r="D144">
            <v>0</v>
          </cell>
          <cell r="E144">
            <v>0</v>
          </cell>
          <cell r="F144">
            <v>47487048.129999995</v>
          </cell>
        </row>
        <row r="145">
          <cell r="A145">
            <v>8108</v>
          </cell>
          <cell r="B145" t="str">
            <v>INVERSION EN FIDEICOMISOS</v>
          </cell>
          <cell r="C145">
            <v>8027659671.2299995</v>
          </cell>
          <cell r="D145">
            <v>168315776.44</v>
          </cell>
          <cell r="E145">
            <v>162235708.80000001</v>
          </cell>
          <cell r="F145">
            <v>8033739738.8699989</v>
          </cell>
        </row>
        <row r="146">
          <cell r="A146">
            <v>8201</v>
          </cell>
          <cell r="B146" t="str">
            <v>BANCA SERFIN FIDEICOMISO</v>
          </cell>
          <cell r="C146">
            <v>-45005222.950000003</v>
          </cell>
          <cell r="D146">
            <v>14378348.189999999</v>
          </cell>
          <cell r="E146">
            <v>21603390.300000001</v>
          </cell>
          <cell r="F146">
            <v>-52230265.060000002</v>
          </cell>
        </row>
        <row r="147">
          <cell r="A147">
            <v>8202</v>
          </cell>
          <cell r="B147" t="str">
            <v>COBRANZA REGISTRADA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</row>
        <row r="148">
          <cell r="A148">
            <v>8204</v>
          </cell>
          <cell r="B148" t="str">
            <v>COINVERSION OBRAS</v>
          </cell>
          <cell r="C148">
            <v>-141450000</v>
          </cell>
          <cell r="D148">
            <v>0</v>
          </cell>
          <cell r="E148">
            <v>0</v>
          </cell>
          <cell r="F148">
            <v>-141450000</v>
          </cell>
        </row>
        <row r="149">
          <cell r="A149">
            <v>8205</v>
          </cell>
          <cell r="B149" t="str">
            <v>COMBUSTIBLES COMPRAS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</row>
        <row r="150">
          <cell r="A150">
            <v>8206</v>
          </cell>
          <cell r="B150" t="str">
            <v>AMBIENTAL PASIVO</v>
          </cell>
          <cell r="C150">
            <v>-99757000</v>
          </cell>
          <cell r="D150">
            <v>0</v>
          </cell>
          <cell r="E150">
            <v>0</v>
          </cell>
          <cell r="F150">
            <v>-99757000</v>
          </cell>
        </row>
        <row r="151">
          <cell r="A151">
            <v>8207</v>
          </cell>
          <cell r="B151" t="str">
            <v>FINCAMIENTO DE RESPONSABILIDAD</v>
          </cell>
          <cell r="C151">
            <v>-47487048.130000003</v>
          </cell>
          <cell r="D151">
            <v>0</v>
          </cell>
          <cell r="E151">
            <v>0</v>
          </cell>
          <cell r="F151">
            <v>-47487048.130000003</v>
          </cell>
        </row>
        <row r="152">
          <cell r="A152">
            <v>8208</v>
          </cell>
          <cell r="B152" t="str">
            <v>FIDEICOMISOS DE INVERSION</v>
          </cell>
          <cell r="C152">
            <v>-8027659671</v>
          </cell>
          <cell r="D152">
            <v>162235708.80000001</v>
          </cell>
          <cell r="E152">
            <v>168315776.44</v>
          </cell>
          <cell r="F152">
            <v>-8033739738.6399984</v>
          </cell>
        </row>
        <row r="153">
          <cell r="A153">
            <v>9101</v>
          </cell>
          <cell r="B153" t="str">
            <v>APLICACION PRESUPUESTAL</v>
          </cell>
          <cell r="C153">
            <v>-559414162</v>
          </cell>
          <cell r="D153">
            <v>32452.17</v>
          </cell>
          <cell r="E153">
            <v>162762852.16999999</v>
          </cell>
          <cell r="F153">
            <v>-722144562</v>
          </cell>
        </row>
        <row r="154">
          <cell r="A154">
            <v>9102</v>
          </cell>
          <cell r="B154" t="str">
            <v>PRESUPUESTOS OPER. AJENAS</v>
          </cell>
          <cell r="C154">
            <v>-94045642</v>
          </cell>
          <cell r="D154">
            <v>22455317.66</v>
          </cell>
          <cell r="E154">
            <v>9767.67</v>
          </cell>
          <cell r="F154">
            <v>-71600092.010000005</v>
          </cell>
        </row>
        <row r="155">
          <cell r="A155">
            <v>9103</v>
          </cell>
          <cell r="B155" t="str">
            <v>PRESUPUESTO INGRESOS DEVENGADO</v>
          </cell>
          <cell r="C155">
            <v>250319098</v>
          </cell>
          <cell r="D155">
            <v>-22445444</v>
          </cell>
          <cell r="E155">
            <v>0</v>
          </cell>
          <cell r="F155">
            <v>227873654</v>
          </cell>
        </row>
        <row r="156">
          <cell r="A156">
            <v>9104</v>
          </cell>
          <cell r="B156" t="str">
            <v>PRESUPUESTO INGRESOS COBRADO</v>
          </cell>
          <cell r="C156">
            <v>403140706</v>
          </cell>
          <cell r="D156">
            <v>162730294</v>
          </cell>
          <cell r="E156">
            <v>0</v>
          </cell>
          <cell r="F156">
            <v>565871000</v>
          </cell>
        </row>
        <row r="157">
          <cell r="A157">
            <v>9106</v>
          </cell>
          <cell r="B157" t="str">
            <v>PRESUPUESTO SALDO INCIAL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>
            <v>9107</v>
          </cell>
          <cell r="B158" t="str">
            <v>APL. PPTAL. GASTOS EJERCICIOS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A159">
            <v>9201</v>
          </cell>
          <cell r="B159" t="str">
            <v>PRESUPUESTAL APLICACION</v>
          </cell>
          <cell r="C159">
            <v>-300855384</v>
          </cell>
          <cell r="D159">
            <v>0</v>
          </cell>
          <cell r="E159">
            <v>145604037</v>
          </cell>
          <cell r="F159">
            <v>-446459421</v>
          </cell>
        </row>
        <row r="160">
          <cell r="A160">
            <v>9202</v>
          </cell>
          <cell r="B160" t="str">
            <v>OPER. AJENAS PRESUPUESTOS</v>
          </cell>
          <cell r="C160">
            <v>-293719</v>
          </cell>
          <cell r="D160">
            <v>2346407</v>
          </cell>
          <cell r="E160">
            <v>0</v>
          </cell>
          <cell r="F160">
            <v>2052688</v>
          </cell>
        </row>
        <row r="161">
          <cell r="A161">
            <v>9203</v>
          </cell>
          <cell r="B161" t="str">
            <v>INGRESOS PRESUPUESTOS</v>
          </cell>
          <cell r="C161">
            <v>31250354</v>
          </cell>
          <cell r="D161">
            <v>-2334963</v>
          </cell>
          <cell r="E161">
            <v>0</v>
          </cell>
          <cell r="F161">
            <v>28915391</v>
          </cell>
        </row>
        <row r="162">
          <cell r="A162">
            <v>9204</v>
          </cell>
          <cell r="B162" t="str">
            <v>PRESUPUESTO EGRESOS EJERCIDO</v>
          </cell>
          <cell r="C162">
            <v>0</v>
          </cell>
          <cell r="D162">
            <v>145592593</v>
          </cell>
          <cell r="E162">
            <v>145592593</v>
          </cell>
          <cell r="F162">
            <v>0</v>
          </cell>
        </row>
        <row r="163">
          <cell r="A163">
            <v>9205</v>
          </cell>
          <cell r="B163" t="str">
            <v>PRESUPUESTO EGRESOS PAGADO</v>
          </cell>
          <cell r="C163">
            <v>269898749</v>
          </cell>
          <cell r="D163">
            <v>145592593</v>
          </cell>
          <cell r="E163">
            <v>0</v>
          </cell>
          <cell r="F163">
            <v>415491342</v>
          </cell>
        </row>
        <row r="164">
          <cell r="A164">
            <v>9206</v>
          </cell>
          <cell r="B164" t="str">
            <v>SALDO INICIAL PRESUPUESTO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</row>
        <row r="165">
          <cell r="A165">
            <v>9207</v>
          </cell>
          <cell r="B165" t="str">
            <v>GASTOS EJERCICIOS ANTERIORES A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D0AA-F4CE-4229-B7BB-EECF5E3E339E}">
  <dimension ref="B1:P30"/>
  <sheetViews>
    <sheetView showGridLines="0" tabSelected="1" zoomScale="55" zoomScaleNormal="55" workbookViewId="0">
      <selection activeCell="R21" sqref="R21"/>
    </sheetView>
  </sheetViews>
  <sheetFormatPr baseColWidth="10" defaultRowHeight="14.5" x14ac:dyDescent="0.35"/>
  <cols>
    <col min="3" max="14" width="10.54296875" customWidth="1"/>
  </cols>
  <sheetData>
    <row r="1" spans="2:16" ht="13.5" customHeight="1" thickBot="1" x14ac:dyDescent="0.4"/>
    <row r="2" spans="2:16" x14ac:dyDescent="0.35"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2:16" ht="15.75" customHeight="1" x14ac:dyDescent="0.35">
      <c r="B3" s="27"/>
      <c r="C3" s="252" t="s">
        <v>56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8"/>
      <c r="P3" s="1"/>
    </row>
    <row r="4" spans="2:16" x14ac:dyDescent="0.35">
      <c r="B4" s="27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8"/>
      <c r="P4" s="1"/>
    </row>
    <row r="5" spans="2:16" x14ac:dyDescent="0.35">
      <c r="B5" s="2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8"/>
      <c r="P5" s="1"/>
    </row>
    <row r="6" spans="2:16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8"/>
      <c r="P6" s="1"/>
    </row>
    <row r="7" spans="2:16" x14ac:dyDescent="0.35">
      <c r="B7" s="2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8"/>
      <c r="P7" s="1"/>
    </row>
    <row r="8" spans="2:16" x14ac:dyDescent="0.35">
      <c r="B8" s="2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8"/>
      <c r="P8" s="1"/>
    </row>
    <row r="9" spans="2:16" x14ac:dyDescent="0.35">
      <c r="B9" s="2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8"/>
      <c r="P9" s="1"/>
    </row>
    <row r="10" spans="2:16" x14ac:dyDescent="0.35">
      <c r="B10" s="2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8"/>
      <c r="P10" s="1"/>
    </row>
    <row r="11" spans="2:16" x14ac:dyDescent="0.35">
      <c r="B11" s="2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8"/>
      <c r="P11" s="1"/>
    </row>
    <row r="12" spans="2:16" x14ac:dyDescent="0.35">
      <c r="B12" s="2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8"/>
      <c r="P12" s="1"/>
    </row>
    <row r="13" spans="2:16" x14ac:dyDescent="0.35">
      <c r="B13" s="2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8"/>
      <c r="P13" s="1"/>
    </row>
    <row r="14" spans="2:16" x14ac:dyDescent="0.35">
      <c r="B14" s="2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8"/>
      <c r="P14" s="1"/>
    </row>
    <row r="15" spans="2:16" x14ac:dyDescent="0.35">
      <c r="B15" s="2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8"/>
      <c r="P15" s="1"/>
    </row>
    <row r="16" spans="2:16" x14ac:dyDescent="0.35">
      <c r="B16" s="2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8"/>
      <c r="P16" s="1"/>
    </row>
    <row r="17" spans="2:16" x14ac:dyDescent="0.35">
      <c r="B17" s="2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8"/>
      <c r="P17" s="1"/>
    </row>
    <row r="18" spans="2:16" x14ac:dyDescent="0.35">
      <c r="B18" s="2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8"/>
      <c r="P18" s="1"/>
    </row>
    <row r="19" spans="2:16" x14ac:dyDescent="0.35">
      <c r="B19" s="2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8"/>
      <c r="P19" s="1"/>
    </row>
    <row r="20" spans="2:16" x14ac:dyDescent="0.35">
      <c r="B20" s="2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8"/>
      <c r="P20" s="1"/>
    </row>
    <row r="21" spans="2:16" x14ac:dyDescent="0.35">
      <c r="B21" s="2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8"/>
      <c r="P21" s="1"/>
    </row>
    <row r="22" spans="2:16" x14ac:dyDescent="0.35">
      <c r="B22" s="2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8"/>
      <c r="P22" s="1"/>
    </row>
    <row r="23" spans="2:16" x14ac:dyDescent="0.35">
      <c r="B23" s="2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8"/>
      <c r="P23" s="1"/>
    </row>
    <row r="24" spans="2:16" x14ac:dyDescent="0.35">
      <c r="B24" s="2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8"/>
      <c r="P24" s="1"/>
    </row>
    <row r="25" spans="2:16" x14ac:dyDescent="0.35">
      <c r="B25" s="2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8"/>
      <c r="P25" s="1"/>
    </row>
    <row r="26" spans="2:16" x14ac:dyDescent="0.35">
      <c r="B26" s="2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8"/>
      <c r="P26" s="1"/>
    </row>
    <row r="27" spans="2:16" x14ac:dyDescent="0.35">
      <c r="B27" s="27"/>
      <c r="C27" s="1"/>
      <c r="D27" s="1"/>
      <c r="E27" s="1"/>
      <c r="F27" s="1"/>
      <c r="G27" s="1"/>
      <c r="H27" s="1"/>
      <c r="I27" s="1"/>
      <c r="J27" s="1"/>
      <c r="K27" s="1"/>
      <c r="L27" s="1"/>
      <c r="M27" s="251">
        <v>2019</v>
      </c>
      <c r="N27" s="1"/>
      <c r="O27" s="28"/>
      <c r="P27" s="1"/>
    </row>
    <row r="28" spans="2:16" x14ac:dyDescent="0.35">
      <c r="B28" s="27"/>
      <c r="C28" s="1"/>
      <c r="D28" s="1"/>
      <c r="E28" s="1"/>
      <c r="F28" s="1"/>
      <c r="G28" s="1"/>
      <c r="H28" s="1"/>
      <c r="I28" s="1"/>
      <c r="J28" s="1"/>
      <c r="K28" s="1"/>
      <c r="L28" s="1"/>
      <c r="M28" s="23"/>
      <c r="N28" s="1"/>
      <c r="O28" s="28"/>
      <c r="P28" s="1"/>
    </row>
    <row r="29" spans="2:16" x14ac:dyDescent="0.3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8"/>
      <c r="P29" s="1"/>
    </row>
    <row r="30" spans="2:16" ht="15" thickBot="1" x14ac:dyDescent="0.4"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1"/>
    </row>
  </sheetData>
  <mergeCells count="1">
    <mergeCell ref="C3:N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A1BE-BD30-4E10-A1FB-99267C0BD0D8}">
  <dimension ref="A2:J81"/>
  <sheetViews>
    <sheetView zoomScale="70" zoomScaleNormal="70" workbookViewId="0">
      <selection activeCell="I111" sqref="I111"/>
    </sheetView>
  </sheetViews>
  <sheetFormatPr baseColWidth="10" defaultColWidth="11.453125" defaultRowHeight="14.5" x14ac:dyDescent="0.35"/>
  <cols>
    <col min="1" max="2" width="11.453125" style="32"/>
    <col min="3" max="3" width="24.7265625" style="32" customWidth="1"/>
    <col min="4" max="4" width="25.54296875" style="32" customWidth="1"/>
    <col min="5" max="5" width="28.453125" style="32" customWidth="1"/>
    <col min="6" max="6" width="26.26953125" style="32" customWidth="1"/>
    <col min="7" max="7" width="20.453125" style="32" customWidth="1"/>
    <col min="8" max="8" width="30.54296875" style="32" customWidth="1"/>
    <col min="9" max="9" width="24" style="32" customWidth="1"/>
    <col min="10" max="10" width="29.81640625" style="32" customWidth="1"/>
    <col min="11" max="11" width="22.1796875" style="32" customWidth="1"/>
    <col min="12" max="16384" width="11.453125" style="32"/>
  </cols>
  <sheetData>
    <row r="2" spans="1:10" x14ac:dyDescent="0.35">
      <c r="A2" s="33" t="s">
        <v>297</v>
      </c>
    </row>
    <row r="3" spans="1:10" x14ac:dyDescent="0.35">
      <c r="A3" s="33" t="s">
        <v>269</v>
      </c>
    </row>
    <row r="4" spans="1:10" ht="15" thickBot="1" x14ac:dyDescent="0.4">
      <c r="E4" s="37"/>
      <c r="F4" s="65"/>
    </row>
    <row r="5" spans="1:10" ht="15" thickBot="1" x14ac:dyDescent="0.4">
      <c r="A5" s="321" t="s">
        <v>41</v>
      </c>
      <c r="B5" s="321" t="s">
        <v>46</v>
      </c>
      <c r="C5" s="322" t="s">
        <v>47</v>
      </c>
      <c r="D5" s="322"/>
      <c r="E5" s="297" t="s">
        <v>48</v>
      </c>
      <c r="F5" s="297" t="s">
        <v>55</v>
      </c>
      <c r="H5" s="319" t="s">
        <v>49</v>
      </c>
      <c r="I5" s="320"/>
    </row>
    <row r="6" spans="1:10" ht="15" thickBot="1" x14ac:dyDescent="0.4">
      <c r="A6" s="321" t="s">
        <v>41</v>
      </c>
      <c r="B6" s="321" t="s">
        <v>41</v>
      </c>
      <c r="C6" s="61" t="s">
        <v>2</v>
      </c>
      <c r="D6" s="61" t="s">
        <v>53</v>
      </c>
      <c r="E6" s="297"/>
      <c r="F6" s="297"/>
      <c r="H6" s="44" t="s">
        <v>45</v>
      </c>
      <c r="I6" s="45" t="s">
        <v>50</v>
      </c>
      <c r="J6" s="67"/>
    </row>
    <row r="7" spans="1:10" ht="15" thickBot="1" x14ac:dyDescent="0.4">
      <c r="A7" s="54">
        <v>2019</v>
      </c>
      <c r="B7" s="54">
        <v>0</v>
      </c>
      <c r="C7" s="38">
        <f>Calendario!G32/1.16</f>
        <v>606190139.42400002</v>
      </c>
      <c r="D7" s="38"/>
      <c r="E7" s="38">
        <f>SUM(C7:D7)</f>
        <v>606190139.42400002</v>
      </c>
      <c r="F7" s="199">
        <f>$E$7</f>
        <v>606190139.42400002</v>
      </c>
      <c r="G7" s="37">
        <f>+E7/((1.1)^B7)</f>
        <v>606190139.42400002</v>
      </c>
      <c r="H7" s="48" t="s">
        <v>4</v>
      </c>
      <c r="I7" s="49">
        <f>'Datos del Proyecto'!C6</f>
        <v>29</v>
      </c>
      <c r="J7" s="2"/>
    </row>
    <row r="8" spans="1:10" ht="15" thickBot="1" x14ac:dyDescent="0.4">
      <c r="A8" s="54">
        <f t="shared" ref="A8:B23" si="0">+A7+1</f>
        <v>2020</v>
      </c>
      <c r="B8" s="54">
        <v>1</v>
      </c>
      <c r="C8" s="38">
        <f>Calendario!G33/1.16</f>
        <v>833511441.70800006</v>
      </c>
      <c r="D8" s="38"/>
      <c r="E8" s="38">
        <f t="shared" ref="E8:E38" si="1">SUM(C8:D8)</f>
        <v>833511441.70800006</v>
      </c>
      <c r="F8" s="199">
        <f>NPV(10%,$E8:E$8)+$E$7</f>
        <v>1363927813.704</v>
      </c>
      <c r="G8" s="37">
        <f>+E8/((1.1)^B8)</f>
        <v>757737674.27999997</v>
      </c>
      <c r="H8" s="39" t="s">
        <v>52</v>
      </c>
      <c r="I8" s="40">
        <f>F39</f>
        <v>1813500435.6656408</v>
      </c>
      <c r="J8" s="2"/>
    </row>
    <row r="9" spans="1:10" ht="15" thickBot="1" x14ac:dyDescent="0.4">
      <c r="A9" s="54">
        <f t="shared" si="0"/>
        <v>2021</v>
      </c>
      <c r="B9" s="54">
        <f t="shared" si="0"/>
        <v>2</v>
      </c>
      <c r="C9" s="38">
        <f>Calendario!G34/1.16</f>
        <v>454642604.56800008</v>
      </c>
      <c r="D9" s="38"/>
      <c r="E9" s="38">
        <f t="shared" si="1"/>
        <v>454642604.56800008</v>
      </c>
      <c r="F9" s="199">
        <f>NPV(10%,$E$8:E9)+$E$7</f>
        <v>1739665503.4296198</v>
      </c>
      <c r="G9" s="37">
        <f>+E9/((1.1)^B9)</f>
        <v>375737689.72561985</v>
      </c>
      <c r="H9" s="39" t="s">
        <v>51</v>
      </c>
      <c r="I9" s="40">
        <f>PMT(0.1,I7,I8)</f>
        <v>-193551409.99222535</v>
      </c>
      <c r="J9" s="2"/>
    </row>
    <row r="10" spans="1:10" x14ac:dyDescent="0.35">
      <c r="A10" s="54">
        <f t="shared" si="0"/>
        <v>2022</v>
      </c>
      <c r="B10" s="54">
        <f t="shared" si="0"/>
        <v>3</v>
      </c>
      <c r="C10" s="38"/>
      <c r="D10" s="190">
        <f>'Costos Op y M'!E26</f>
        <v>9535114.7987000011</v>
      </c>
      <c r="E10" s="38">
        <f t="shared" si="1"/>
        <v>9535114.7987000011</v>
      </c>
      <c r="F10" s="199">
        <f>NPV(10%,$E$8:E10)+$E$7</f>
        <v>1746829376.3061788</v>
      </c>
      <c r="G10" s="37">
        <f>+E10/((1.1)^B10)</f>
        <v>7163872.8765589772</v>
      </c>
      <c r="J10" s="2"/>
    </row>
    <row r="11" spans="1:10" x14ac:dyDescent="0.35">
      <c r="A11" s="54">
        <f t="shared" si="0"/>
        <v>2023</v>
      </c>
      <c r="B11" s="54">
        <f t="shared" si="0"/>
        <v>4</v>
      </c>
      <c r="C11" s="46"/>
      <c r="D11" s="190">
        <f>'Costos Op y M'!E27</f>
        <v>9535114.7987000011</v>
      </c>
      <c r="E11" s="38">
        <f t="shared" si="1"/>
        <v>9535114.7987000011</v>
      </c>
      <c r="F11" s="199">
        <f>NPV(10%,$E$8:E11)+$E$7</f>
        <v>1753341988.0121415</v>
      </c>
      <c r="G11" s="37">
        <f t="shared" ref="G11:G38" si="2">+E11/((1.1)^B11)</f>
        <v>6512611.7059627064</v>
      </c>
    </row>
    <row r="12" spans="1:10" x14ac:dyDescent="0.35">
      <c r="A12" s="54">
        <f t="shared" si="0"/>
        <v>2024</v>
      </c>
      <c r="B12" s="54">
        <f t="shared" si="0"/>
        <v>5</v>
      </c>
      <c r="C12" s="47"/>
      <c r="D12" s="190">
        <f>'Costos Op y M'!E28</f>
        <v>9535114.7987000011</v>
      </c>
      <c r="E12" s="38">
        <f t="shared" si="1"/>
        <v>9535114.7987000011</v>
      </c>
      <c r="F12" s="199">
        <f>NPV(10%,$E$8:E12)+$E$7</f>
        <v>1759262544.1084712</v>
      </c>
      <c r="G12" s="37">
        <f t="shared" si="2"/>
        <v>5920556.0963297328</v>
      </c>
    </row>
    <row r="13" spans="1:10" x14ac:dyDescent="0.35">
      <c r="A13" s="54">
        <f t="shared" si="0"/>
        <v>2025</v>
      </c>
      <c r="B13" s="54">
        <f t="shared" si="0"/>
        <v>6</v>
      </c>
      <c r="C13" s="38"/>
      <c r="D13" s="190">
        <f>'Costos Op y M'!E29</f>
        <v>9535114.7987000011</v>
      </c>
      <c r="E13" s="38">
        <f t="shared" si="1"/>
        <v>9535114.7987000011</v>
      </c>
      <c r="F13" s="199">
        <f>NPV(10%,$E$8:E13)+$E$7</f>
        <v>1764644867.8324072</v>
      </c>
      <c r="G13" s="37">
        <f t="shared" si="2"/>
        <v>5382323.72393612</v>
      </c>
    </row>
    <row r="14" spans="1:10" x14ac:dyDescent="0.35">
      <c r="A14" s="54">
        <f t="shared" si="0"/>
        <v>2026</v>
      </c>
      <c r="B14" s="54">
        <f t="shared" si="0"/>
        <v>7</v>
      </c>
      <c r="C14" s="47"/>
      <c r="D14" s="190">
        <f>'Costos Op y M'!E30</f>
        <v>9535114.7987000011</v>
      </c>
      <c r="E14" s="38">
        <f t="shared" si="1"/>
        <v>9535114.7987000011</v>
      </c>
      <c r="F14" s="199">
        <f>NPV(10%,$E$8:E14)+$E$7</f>
        <v>1769537889.399622</v>
      </c>
      <c r="G14" s="37">
        <f t="shared" si="2"/>
        <v>4893021.5672146538</v>
      </c>
    </row>
    <row r="15" spans="1:10" x14ac:dyDescent="0.35">
      <c r="A15" s="54">
        <f t="shared" si="0"/>
        <v>2027</v>
      </c>
      <c r="B15" s="54">
        <f t="shared" si="0"/>
        <v>8</v>
      </c>
      <c r="C15" s="38"/>
      <c r="D15" s="190">
        <f>'Costos Op y M'!E31</f>
        <v>9535114.7987000011</v>
      </c>
      <c r="E15" s="38">
        <f t="shared" si="1"/>
        <v>9535114.7987000011</v>
      </c>
      <c r="F15" s="199">
        <f>NPV(10%,$E$8:E15)+$E$7</f>
        <v>1773986090.8243625</v>
      </c>
      <c r="G15" s="37">
        <f t="shared" si="2"/>
        <v>4448201.4247405948</v>
      </c>
    </row>
    <row r="16" spans="1:10" x14ac:dyDescent="0.35">
      <c r="A16" s="54">
        <f t="shared" si="0"/>
        <v>2028</v>
      </c>
      <c r="B16" s="54">
        <f t="shared" si="0"/>
        <v>9</v>
      </c>
      <c r="C16" s="38"/>
      <c r="D16" s="190">
        <f>'Costos Op y M'!E32</f>
        <v>9535114.7987000011</v>
      </c>
      <c r="E16" s="38">
        <f t="shared" si="1"/>
        <v>9535114.7987000011</v>
      </c>
      <c r="F16" s="199">
        <f>NPV(10%,$E$8:E16)+$E$7</f>
        <v>1778029910.3013995</v>
      </c>
      <c r="G16" s="37">
        <f t="shared" si="2"/>
        <v>4043819.4770369041</v>
      </c>
    </row>
    <row r="17" spans="1:7" x14ac:dyDescent="0.35">
      <c r="A17" s="54">
        <f t="shared" si="0"/>
        <v>2029</v>
      </c>
      <c r="B17" s="54">
        <f t="shared" si="0"/>
        <v>10</v>
      </c>
      <c r="C17" s="38"/>
      <c r="D17" s="190">
        <f>'Costos Op y M'!E33</f>
        <v>9535114.7987000011</v>
      </c>
      <c r="E17" s="38">
        <f t="shared" si="1"/>
        <v>9535114.7987000011</v>
      </c>
      <c r="F17" s="199">
        <f>NPV(10%,$E$8:E17)+$E$7</f>
        <v>1781706109.8259785</v>
      </c>
      <c r="G17" s="37">
        <f t="shared" si="2"/>
        <v>3676199.524579003</v>
      </c>
    </row>
    <row r="18" spans="1:7" x14ac:dyDescent="0.35">
      <c r="A18" s="54">
        <f t="shared" si="0"/>
        <v>2030</v>
      </c>
      <c r="B18" s="54">
        <f t="shared" si="0"/>
        <v>11</v>
      </c>
      <c r="C18" s="38"/>
      <c r="D18" s="190">
        <f>'Costos Op y M'!E34</f>
        <v>9535114.7987000011</v>
      </c>
      <c r="E18" s="38">
        <f t="shared" si="1"/>
        <v>9535114.7987000011</v>
      </c>
      <c r="F18" s="199">
        <f>NPV(10%,$E$8:E18)+$E$7</f>
        <v>1785048109.3937776</v>
      </c>
      <c r="G18" s="37">
        <f t="shared" si="2"/>
        <v>3341999.5677990932</v>
      </c>
    </row>
    <row r="19" spans="1:7" x14ac:dyDescent="0.35">
      <c r="A19" s="54">
        <f t="shared" si="0"/>
        <v>2031</v>
      </c>
      <c r="B19" s="54">
        <f t="shared" si="0"/>
        <v>12</v>
      </c>
      <c r="C19" s="38"/>
      <c r="D19" s="190">
        <f>'Costos Op y M'!E35</f>
        <v>9535114.7987000011</v>
      </c>
      <c r="E19" s="38">
        <f t="shared" si="1"/>
        <v>9535114.7987000011</v>
      </c>
      <c r="F19" s="199">
        <f>NPV(10%,$E$8:E19)+$E$7</f>
        <v>1788086290.8190494</v>
      </c>
      <c r="G19" s="37">
        <f t="shared" si="2"/>
        <v>3038181.4252719032</v>
      </c>
    </row>
    <row r="20" spans="1:7" x14ac:dyDescent="0.35">
      <c r="A20" s="54">
        <f t="shared" si="0"/>
        <v>2032</v>
      </c>
      <c r="B20" s="54">
        <f t="shared" si="0"/>
        <v>13</v>
      </c>
      <c r="C20" s="38"/>
      <c r="D20" s="190">
        <f>'Costos Op y M'!E36</f>
        <v>9535114.7987000011</v>
      </c>
      <c r="E20" s="38">
        <f t="shared" si="1"/>
        <v>9535114.7987000011</v>
      </c>
      <c r="F20" s="199">
        <f>NPV(10%,$E$8:E20)+$E$7</f>
        <v>1790848273.9329331</v>
      </c>
      <c r="G20" s="37">
        <f t="shared" si="2"/>
        <v>2761983.1138835484</v>
      </c>
    </row>
    <row r="21" spans="1:7" x14ac:dyDescent="0.35">
      <c r="A21" s="54">
        <f t="shared" si="0"/>
        <v>2033</v>
      </c>
      <c r="B21" s="54">
        <f t="shared" si="0"/>
        <v>14</v>
      </c>
      <c r="C21" s="38"/>
      <c r="D21" s="190">
        <f>'Costos Op y M'!E37</f>
        <v>9535114.7987000011</v>
      </c>
      <c r="E21" s="38">
        <f t="shared" si="1"/>
        <v>9535114.7987000011</v>
      </c>
      <c r="F21" s="199">
        <f>NPV(10%,$E$8:E21)+$E$7</f>
        <v>1793359167.6728272</v>
      </c>
      <c r="G21" s="37">
        <f t="shared" si="2"/>
        <v>2510893.7398941345</v>
      </c>
    </row>
    <row r="22" spans="1:7" x14ac:dyDescent="0.35">
      <c r="A22" s="54">
        <f t="shared" si="0"/>
        <v>2034</v>
      </c>
      <c r="B22" s="54">
        <f t="shared" si="0"/>
        <v>15</v>
      </c>
      <c r="C22" s="38"/>
      <c r="D22" s="190">
        <f>'Costos Op y M'!E38</f>
        <v>9535114.7987000011</v>
      </c>
      <c r="E22" s="38">
        <f t="shared" si="1"/>
        <v>9535114.7987000011</v>
      </c>
      <c r="F22" s="199">
        <f>NPV(10%,$E$8:E22)+$E$7</f>
        <v>1795641798.3454583</v>
      </c>
      <c r="G22" s="37">
        <f t="shared" si="2"/>
        <v>2282630.6726310314</v>
      </c>
    </row>
    <row r="23" spans="1:7" x14ac:dyDescent="0.35">
      <c r="A23" s="54">
        <f t="shared" si="0"/>
        <v>2035</v>
      </c>
      <c r="B23" s="54">
        <f t="shared" si="0"/>
        <v>16</v>
      </c>
      <c r="C23" s="38"/>
      <c r="D23" s="190">
        <f>'Costos Op y M'!E39</f>
        <v>9535114.7987000011</v>
      </c>
      <c r="E23" s="38">
        <f t="shared" si="1"/>
        <v>9535114.7987000011</v>
      </c>
      <c r="F23" s="199">
        <f>NPV(10%,$E$8:E23)+$E$7</f>
        <v>1797716917.1387591</v>
      </c>
      <c r="G23" s="37">
        <f t="shared" si="2"/>
        <v>2075118.7933009374</v>
      </c>
    </row>
    <row r="24" spans="1:7" x14ac:dyDescent="0.35">
      <c r="A24" s="54">
        <f t="shared" ref="A24:B38" si="3">+A23+1</f>
        <v>2036</v>
      </c>
      <c r="B24" s="54">
        <f t="shared" si="3"/>
        <v>17</v>
      </c>
      <c r="C24" s="38"/>
      <c r="D24" s="190">
        <f>'Costos Op y M'!E40</f>
        <v>9535114.7987000011</v>
      </c>
      <c r="E24" s="38">
        <f t="shared" si="1"/>
        <v>9535114.7987000011</v>
      </c>
      <c r="F24" s="199">
        <f>NPV(10%,$E$8:E24)+$E$7</f>
        <v>1799603388.7690327</v>
      </c>
      <c r="G24" s="37">
        <f t="shared" si="2"/>
        <v>1886471.6302735794</v>
      </c>
    </row>
    <row r="25" spans="1:7" x14ac:dyDescent="0.35">
      <c r="A25" s="54">
        <f t="shared" si="3"/>
        <v>2037</v>
      </c>
      <c r="B25" s="54">
        <f t="shared" si="3"/>
        <v>18</v>
      </c>
      <c r="C25" s="38"/>
      <c r="D25" s="190">
        <f>'Costos Op y M'!E41</f>
        <v>9535114.7987000011</v>
      </c>
      <c r="E25" s="38">
        <f t="shared" si="1"/>
        <v>9535114.7987000011</v>
      </c>
      <c r="F25" s="199">
        <f>NPV(10%,$E$8:E25)+$E$7</f>
        <v>1801318362.9783723</v>
      </c>
      <c r="G25" s="37">
        <f t="shared" si="2"/>
        <v>1714974.2093396175</v>
      </c>
    </row>
    <row r="26" spans="1:7" x14ac:dyDescent="0.35">
      <c r="A26" s="54">
        <f t="shared" si="3"/>
        <v>2038</v>
      </c>
      <c r="B26" s="54">
        <f t="shared" si="3"/>
        <v>19</v>
      </c>
      <c r="C26" s="38"/>
      <c r="D26" s="190">
        <f>'Costos Op y M'!E42</f>
        <v>9535114.7987000011</v>
      </c>
      <c r="E26" s="38">
        <f t="shared" si="1"/>
        <v>9535114.7987000011</v>
      </c>
      <c r="F26" s="199">
        <f>NPV(10%,$E$8:E26)+$E$7</f>
        <v>1802877430.4414084</v>
      </c>
      <c r="G26" s="37">
        <f t="shared" si="2"/>
        <v>1559067.4630360156</v>
      </c>
    </row>
    <row r="27" spans="1:7" x14ac:dyDescent="0.35">
      <c r="A27" s="54">
        <f t="shared" si="3"/>
        <v>2039</v>
      </c>
      <c r="B27" s="54">
        <f t="shared" si="3"/>
        <v>20</v>
      </c>
      <c r="C27" s="38"/>
      <c r="D27" s="190">
        <f>'Costos Op y M'!E43</f>
        <v>9535114.7987000011</v>
      </c>
      <c r="E27" s="38">
        <f t="shared" si="1"/>
        <v>9535114.7987000011</v>
      </c>
      <c r="F27" s="199">
        <f>NPV(10%,$E$8:E27)+$E$7</f>
        <v>1804294764.4987137</v>
      </c>
      <c r="G27" s="37">
        <f t="shared" si="2"/>
        <v>1417334.0573054687</v>
      </c>
    </row>
    <row r="28" spans="1:7" x14ac:dyDescent="0.35">
      <c r="A28" s="54">
        <f t="shared" si="3"/>
        <v>2040</v>
      </c>
      <c r="B28" s="54">
        <f t="shared" si="3"/>
        <v>21</v>
      </c>
      <c r="C28" s="38"/>
      <c r="D28" s="190">
        <f>'Costos Op y M'!E44</f>
        <v>9535114.7987000011</v>
      </c>
      <c r="E28" s="38">
        <f t="shared" si="1"/>
        <v>9535114.7987000011</v>
      </c>
      <c r="F28" s="199">
        <f>NPV(10%,$E$8:E28)+$E$7</f>
        <v>1805583250.0053554</v>
      </c>
      <c r="G28" s="37">
        <f t="shared" si="2"/>
        <v>1288485.5066413351</v>
      </c>
    </row>
    <row r="29" spans="1:7" x14ac:dyDescent="0.35">
      <c r="A29" s="54">
        <f t="shared" si="3"/>
        <v>2041</v>
      </c>
      <c r="B29" s="54">
        <f t="shared" si="3"/>
        <v>22</v>
      </c>
      <c r="C29" s="38"/>
      <c r="D29" s="190">
        <f>'Costos Op y M'!E45</f>
        <v>9535114.7987000011</v>
      </c>
      <c r="E29" s="38">
        <f t="shared" si="1"/>
        <v>9535114.7987000011</v>
      </c>
      <c r="F29" s="199">
        <f>NPV(10%,$E$8:E29)+$E$7</f>
        <v>1806754600.4659383</v>
      </c>
      <c r="G29" s="37">
        <f t="shared" si="2"/>
        <v>1171350.4605830316</v>
      </c>
    </row>
    <row r="30" spans="1:7" x14ac:dyDescent="0.35">
      <c r="A30" s="54">
        <f t="shared" si="3"/>
        <v>2042</v>
      </c>
      <c r="B30" s="54">
        <f t="shared" si="3"/>
        <v>23</v>
      </c>
      <c r="C30" s="38"/>
      <c r="D30" s="190">
        <f>'Costos Op y M'!E46</f>
        <v>9535114.7987000011</v>
      </c>
      <c r="E30" s="38">
        <f t="shared" si="1"/>
        <v>9535114.7987000011</v>
      </c>
      <c r="F30" s="199">
        <f>NPV(10%,$E$8:E30)+$E$7</f>
        <v>1807819464.5210137</v>
      </c>
      <c r="G30" s="37">
        <f t="shared" si="2"/>
        <v>1064864.0550754834</v>
      </c>
    </row>
    <row r="31" spans="1:7" x14ac:dyDescent="0.35">
      <c r="A31" s="54">
        <f t="shared" si="3"/>
        <v>2043</v>
      </c>
      <c r="B31" s="54">
        <f t="shared" si="3"/>
        <v>24</v>
      </c>
      <c r="C31" s="38"/>
      <c r="D31" s="190">
        <f>'Costos Op y M'!E47</f>
        <v>9535114.7987000011</v>
      </c>
      <c r="E31" s="38">
        <f t="shared" si="1"/>
        <v>9535114.7987000011</v>
      </c>
      <c r="F31" s="199">
        <f>NPV(10%,$E$8:E31)+$E$7</f>
        <v>1808787522.7529006</v>
      </c>
      <c r="G31" s="37">
        <f t="shared" si="2"/>
        <v>968058.23188680317</v>
      </c>
    </row>
    <row r="32" spans="1:7" x14ac:dyDescent="0.35">
      <c r="A32" s="54">
        <f t="shared" si="3"/>
        <v>2044</v>
      </c>
      <c r="B32" s="54">
        <f t="shared" si="3"/>
        <v>25</v>
      </c>
      <c r="C32" s="38"/>
      <c r="D32" s="190">
        <f>'Costos Op y M'!E48</f>
        <v>9535114.7987000011</v>
      </c>
      <c r="E32" s="38">
        <f t="shared" si="1"/>
        <v>9535114.7987000011</v>
      </c>
      <c r="F32" s="199">
        <f>NPV(10%,$E$8:E32)+$E$7</f>
        <v>1809667575.6909795</v>
      </c>
      <c r="G32" s="37">
        <f t="shared" si="2"/>
        <v>880052.93807891174</v>
      </c>
    </row>
    <row r="33" spans="1:9" x14ac:dyDescent="0.35">
      <c r="A33" s="54">
        <f t="shared" si="3"/>
        <v>2045</v>
      </c>
      <c r="B33" s="54">
        <f t="shared" si="3"/>
        <v>26</v>
      </c>
      <c r="C33" s="38"/>
      <c r="D33" s="190">
        <f>'Costos Op y M'!E49</f>
        <v>9535114.7987000011</v>
      </c>
      <c r="E33" s="38">
        <f t="shared" si="1"/>
        <v>9535114.7987000011</v>
      </c>
      <c r="F33" s="199">
        <f>NPV(10%,$E$8:E33)+$E$7</f>
        <v>1810467623.8165057</v>
      </c>
      <c r="G33" s="37">
        <f t="shared" si="2"/>
        <v>800048.1255262834</v>
      </c>
    </row>
    <row r="34" spans="1:9" x14ac:dyDescent="0.35">
      <c r="A34" s="54">
        <f t="shared" si="3"/>
        <v>2046</v>
      </c>
      <c r="B34" s="54">
        <f t="shared" si="3"/>
        <v>27</v>
      </c>
      <c r="C34" s="38"/>
      <c r="D34" s="190">
        <f>'Costos Op y M'!E50</f>
        <v>9535114.7987000011</v>
      </c>
      <c r="E34" s="38">
        <f t="shared" si="1"/>
        <v>9535114.7987000011</v>
      </c>
      <c r="F34" s="199">
        <f>NPV(10%,$E$8:E34)+$E$7</f>
        <v>1811194940.2942567</v>
      </c>
      <c r="G34" s="37">
        <f t="shared" si="2"/>
        <v>727316.47775116656</v>
      </c>
    </row>
    <row r="35" spans="1:9" x14ac:dyDescent="0.35">
      <c r="A35" s="54">
        <f t="shared" si="3"/>
        <v>2047</v>
      </c>
      <c r="B35" s="54">
        <f t="shared" si="3"/>
        <v>28</v>
      </c>
      <c r="C35" s="38"/>
      <c r="D35" s="190">
        <f>'Costos Op y M'!E51</f>
        <v>9535114.7987000011</v>
      </c>
      <c r="E35" s="38">
        <f t="shared" si="1"/>
        <v>9535114.7987000011</v>
      </c>
      <c r="F35" s="199">
        <f>NPV(10%,$E$8:E35)+$E$7</f>
        <v>1811856137.0922124</v>
      </c>
      <c r="G35" s="37">
        <f t="shared" si="2"/>
        <v>661196.79795560602</v>
      </c>
    </row>
    <row r="36" spans="1:9" x14ac:dyDescent="0.35">
      <c r="A36" s="54">
        <f t="shared" si="3"/>
        <v>2048</v>
      </c>
      <c r="B36" s="54">
        <f t="shared" si="3"/>
        <v>29</v>
      </c>
      <c r="C36" s="38"/>
      <c r="D36" s="190">
        <f>'Costos Op y M'!E52</f>
        <v>9535114.7987000011</v>
      </c>
      <c r="E36" s="38">
        <f t="shared" si="1"/>
        <v>9535114.7987000011</v>
      </c>
      <c r="F36" s="199">
        <f>NPV(10%,$E$8:E36)+$E$7</f>
        <v>1812457225.090354</v>
      </c>
      <c r="G36" s="37">
        <f t="shared" si="2"/>
        <v>601087.99814146</v>
      </c>
    </row>
    <row r="37" spans="1:9" x14ac:dyDescent="0.35">
      <c r="A37" s="54">
        <f t="shared" si="3"/>
        <v>2049</v>
      </c>
      <c r="B37" s="54">
        <f t="shared" si="3"/>
        <v>30</v>
      </c>
      <c r="C37" s="38"/>
      <c r="D37" s="190">
        <f>'Costos Op y M'!E53</f>
        <v>9535114.7987000011</v>
      </c>
      <c r="E37" s="38">
        <f t="shared" si="1"/>
        <v>9535114.7987000011</v>
      </c>
      <c r="F37" s="199">
        <f>NPV(10%,$E$8:E37)+$E$7</f>
        <v>1813003668.725028</v>
      </c>
      <c r="G37" s="37">
        <f t="shared" si="2"/>
        <v>546443.63467405445</v>
      </c>
      <c r="H37" s="2"/>
      <c r="I37" s="2"/>
    </row>
    <row r="38" spans="1:9" x14ac:dyDescent="0.35">
      <c r="A38" s="54">
        <f t="shared" si="3"/>
        <v>2050</v>
      </c>
      <c r="B38" s="54">
        <f t="shared" si="3"/>
        <v>31</v>
      </c>
      <c r="C38" s="38"/>
      <c r="D38" s="190">
        <f>'Costos Op y M'!E54</f>
        <v>9535114.7987000011</v>
      </c>
      <c r="E38" s="38">
        <f t="shared" si="1"/>
        <v>9535114.7987000011</v>
      </c>
      <c r="F38" s="199">
        <f>NPV(10%,$E$8:E38)+$E$7</f>
        <v>1813500435.6656408</v>
      </c>
      <c r="G38" s="37">
        <f t="shared" si="2"/>
        <v>496766.94061277679</v>
      </c>
      <c r="H38" s="50"/>
      <c r="I38" s="51"/>
    </row>
    <row r="39" spans="1:9" x14ac:dyDescent="0.35">
      <c r="A39" s="318" t="s">
        <v>0</v>
      </c>
      <c r="B39" s="318"/>
      <c r="C39" s="63">
        <f>SUM(C7:C38)</f>
        <v>1894344185.7</v>
      </c>
      <c r="D39" s="63">
        <f>SUM(D7:D38)</f>
        <v>276518329.16230011</v>
      </c>
      <c r="E39" s="63">
        <f t="shared" ref="E39" si="4">SUM(C39:D39)</f>
        <v>2170862514.8622999</v>
      </c>
      <c r="F39" s="200">
        <f>NPV(10%,$E$8:E38)+$E$7</f>
        <v>1813500435.6656408</v>
      </c>
      <c r="G39" s="37">
        <f>SUM(G7:G38)</f>
        <v>1813500435.6656408</v>
      </c>
      <c r="H39" s="2"/>
      <c r="I39" s="2"/>
    </row>
    <row r="40" spans="1:9" x14ac:dyDescent="0.35">
      <c r="C40" s="41">
        <f>C39*1.16</f>
        <v>2197439255.4119997</v>
      </c>
      <c r="D40" s="41"/>
      <c r="E40" s="42"/>
      <c r="G40" s="37">
        <f>F39-G39</f>
        <v>0</v>
      </c>
      <c r="H40" s="2"/>
      <c r="I40" s="2"/>
    </row>
    <row r="41" spans="1:9" x14ac:dyDescent="0.35">
      <c r="C41" s="42"/>
      <c r="D41" s="42"/>
      <c r="E41" s="42"/>
      <c r="G41" s="43"/>
    </row>
    <row r="42" spans="1:9" x14ac:dyDescent="0.35">
      <c r="A42" s="33" t="s">
        <v>298</v>
      </c>
    </row>
    <row r="43" spans="1:9" x14ac:dyDescent="0.35">
      <c r="A43" s="33" t="s">
        <v>270</v>
      </c>
    </row>
    <row r="44" spans="1:9" ht="15" thickBot="1" x14ac:dyDescent="0.4">
      <c r="E44" s="37"/>
      <c r="F44" s="65"/>
    </row>
    <row r="45" spans="1:9" ht="15" thickBot="1" x14ac:dyDescent="0.4">
      <c r="A45" s="321" t="s">
        <v>41</v>
      </c>
      <c r="B45" s="321" t="s">
        <v>46</v>
      </c>
      <c r="C45" s="322" t="s">
        <v>47</v>
      </c>
      <c r="D45" s="322"/>
      <c r="E45" s="297" t="s">
        <v>48</v>
      </c>
      <c r="F45" s="297" t="s">
        <v>55</v>
      </c>
      <c r="H45" s="319" t="s">
        <v>49</v>
      </c>
      <c r="I45" s="320"/>
    </row>
    <row r="46" spans="1:9" ht="15" thickBot="1" x14ac:dyDescent="0.4">
      <c r="A46" s="321" t="s">
        <v>41</v>
      </c>
      <c r="B46" s="321" t="s">
        <v>41</v>
      </c>
      <c r="C46" s="160" t="s">
        <v>2</v>
      </c>
      <c r="D46" s="160" t="s">
        <v>53</v>
      </c>
      <c r="E46" s="297"/>
      <c r="F46" s="297"/>
      <c r="H46" s="44" t="s">
        <v>45</v>
      </c>
      <c r="I46" s="45" t="s">
        <v>50</v>
      </c>
    </row>
    <row r="47" spans="1:9" ht="15" thickBot="1" x14ac:dyDescent="0.4">
      <c r="A47" s="54">
        <v>2019</v>
      </c>
      <c r="B47" s="54">
        <v>0</v>
      </c>
      <c r="C47" s="38">
        <f>'Costos Alternativa 2'!E39</f>
        <v>709473532.77924132</v>
      </c>
      <c r="D47" s="38"/>
      <c r="E47" s="38">
        <f>SUM(C47:D47)</f>
        <v>709473532.77924132</v>
      </c>
      <c r="F47" s="38">
        <f>$E$47</f>
        <v>709473532.77924132</v>
      </c>
      <c r="G47" s="37">
        <f t="shared" ref="G47" si="5">+E47/((1.1)^B47)</f>
        <v>709473532.77924132</v>
      </c>
      <c r="H47" s="48" t="s">
        <v>4</v>
      </c>
      <c r="I47" s="49">
        <v>29</v>
      </c>
    </row>
    <row r="48" spans="1:9" ht="15" thickBot="1" x14ac:dyDescent="0.4">
      <c r="A48" s="54">
        <f t="shared" ref="A48" si="6">+A47+1</f>
        <v>2020</v>
      </c>
      <c r="B48" s="54">
        <v>1</v>
      </c>
      <c r="C48" s="38">
        <f>'Costos Alternativa 2'!E40</f>
        <v>509934101.68507975</v>
      </c>
      <c r="D48" s="38"/>
      <c r="E48" s="38">
        <f t="shared" ref="E48:E77" si="7">SUM(C48:D48)</f>
        <v>509934101.68507975</v>
      </c>
      <c r="F48" s="38">
        <f>NPV(10%,$E$48:E48)+$E$47</f>
        <v>1173049988.8565865</v>
      </c>
      <c r="G48" s="37">
        <f>+E48/((1.1)^B48)</f>
        <v>463576456.07734519</v>
      </c>
      <c r="H48" s="39" t="s">
        <v>52</v>
      </c>
      <c r="I48" s="40">
        <f>F80</f>
        <v>2032659163.5767827</v>
      </c>
    </row>
    <row r="49" spans="1:10" ht="15" thickBot="1" x14ac:dyDescent="0.4">
      <c r="A49" s="54">
        <f t="shared" ref="A49:B49" si="8">+A48+1</f>
        <v>2021</v>
      </c>
      <c r="B49" s="54">
        <f t="shared" si="8"/>
        <v>2</v>
      </c>
      <c r="C49" s="38">
        <f>'Costos Alternativa 2'!E41</f>
        <v>576447245.38313365</v>
      </c>
      <c r="D49" s="38"/>
      <c r="E49" s="38">
        <f t="shared" si="7"/>
        <v>576447245.38313365</v>
      </c>
      <c r="F49" s="38">
        <f>NPV(10%,$E$48:E49)+$E$47</f>
        <v>1649452670.9914076</v>
      </c>
      <c r="G49" s="37">
        <f>+E49/((1.1)^B49)</f>
        <v>476402682.13482112</v>
      </c>
      <c r="H49" s="39" t="s">
        <v>51</v>
      </c>
      <c r="I49" s="40">
        <f>PMT(0.1,I47,I48)</f>
        <v>-216941799.07902718</v>
      </c>
      <c r="J49" s="37">
        <f>I49-I9</f>
        <v>-23390389.086801827</v>
      </c>
    </row>
    <row r="50" spans="1:10" x14ac:dyDescent="0.35">
      <c r="A50" s="54">
        <f t="shared" ref="A50:B50" si="9">+A49+1</f>
        <v>2022</v>
      </c>
      <c r="B50" s="54">
        <f t="shared" si="9"/>
        <v>3</v>
      </c>
      <c r="C50" s="38">
        <f>'Costos Alternativa 2'!E42</f>
        <v>421249910.08767456</v>
      </c>
      <c r="D50" s="190"/>
      <c r="E50" s="38">
        <f t="shared" si="7"/>
        <v>421249910.08767456</v>
      </c>
      <c r="F50" s="38">
        <f>NPV(10%,$E$48:E50)+$E$47</f>
        <v>1965943963.3187363</v>
      </c>
      <c r="G50" s="37">
        <f>+E50/((1.1)^B50)</f>
        <v>316491292.32732862</v>
      </c>
    </row>
    <row r="51" spans="1:10" x14ac:dyDescent="0.35">
      <c r="A51" s="54">
        <f t="shared" ref="A51:B51" si="10">+A50+1</f>
        <v>2023</v>
      </c>
      <c r="B51" s="54">
        <f t="shared" si="10"/>
        <v>4</v>
      </c>
      <c r="C51" s="46"/>
      <c r="D51" s="190">
        <f>'Costos Op y M Alt 2'!E27</f>
        <v>9477232.2722500004</v>
      </c>
      <c r="E51" s="38">
        <f t="shared" si="7"/>
        <v>9477232.2722500004</v>
      </c>
      <c r="F51" s="38">
        <f>NPV(10%,$E$48:E51)+$E$47</f>
        <v>1972417040.480303</v>
      </c>
      <c r="G51" s="37">
        <f t="shared" ref="G51:G77" si="11">+E51/((1.1)^B51)</f>
        <v>6473077.1615668312</v>
      </c>
    </row>
    <row r="52" spans="1:10" x14ac:dyDescent="0.35">
      <c r="A52" s="54">
        <f t="shared" ref="A52:B52" si="12">+A51+1</f>
        <v>2024</v>
      </c>
      <c r="B52" s="54">
        <f t="shared" si="12"/>
        <v>5</v>
      </c>
      <c r="C52" s="47"/>
      <c r="D52" s="190">
        <f>'Costos Op y M Alt 2'!E28</f>
        <v>9477232.2722500004</v>
      </c>
      <c r="E52" s="38">
        <f t="shared" si="7"/>
        <v>9477232.2722500004</v>
      </c>
      <c r="F52" s="38">
        <f>NPV(10%,$E$48:E52)+$E$47</f>
        <v>1978301656.0817273</v>
      </c>
      <c r="G52" s="37">
        <f t="shared" si="11"/>
        <v>5884615.6014243914</v>
      </c>
    </row>
    <row r="53" spans="1:10" x14ac:dyDescent="0.35">
      <c r="A53" s="54">
        <f t="shared" ref="A53:B53" si="13">+A52+1</f>
        <v>2025</v>
      </c>
      <c r="B53" s="54">
        <f t="shared" si="13"/>
        <v>6</v>
      </c>
      <c r="C53" s="38"/>
      <c r="D53" s="190">
        <f>'Costos Op y M Alt 2'!E29</f>
        <v>9477232.2722500004</v>
      </c>
      <c r="E53" s="38">
        <f t="shared" si="7"/>
        <v>9477232.2722500004</v>
      </c>
      <c r="F53" s="38">
        <f>NPV(10%,$E$48:E53)+$E$47</f>
        <v>1983651306.6284769</v>
      </c>
      <c r="G53" s="37">
        <f t="shared" si="11"/>
        <v>5349650.5467494465</v>
      </c>
    </row>
    <row r="54" spans="1:10" x14ac:dyDescent="0.35">
      <c r="A54" s="54">
        <f t="shared" ref="A54:B54" si="14">+A53+1</f>
        <v>2026</v>
      </c>
      <c r="B54" s="54">
        <f t="shared" si="14"/>
        <v>7</v>
      </c>
      <c r="C54" s="47"/>
      <c r="D54" s="190">
        <f>'Costos Op y M Alt 2'!E30</f>
        <v>9477232.2722500004</v>
      </c>
      <c r="E54" s="38">
        <f t="shared" si="7"/>
        <v>9477232.2722500004</v>
      </c>
      <c r="F54" s="38">
        <f>NPV(10%,$E$48:E54)+$E$47</f>
        <v>1988514625.3073399</v>
      </c>
      <c r="G54" s="37">
        <f t="shared" si="11"/>
        <v>4863318.6788631324</v>
      </c>
    </row>
    <row r="55" spans="1:10" x14ac:dyDescent="0.35">
      <c r="A55" s="54">
        <f t="shared" ref="A55:B55" si="15">+A54+1</f>
        <v>2027</v>
      </c>
      <c r="B55" s="54">
        <f t="shared" si="15"/>
        <v>8</v>
      </c>
      <c r="C55" s="38"/>
      <c r="D55" s="190">
        <f>'Costos Op y M Alt 2'!E31</f>
        <v>9477232.2722500004</v>
      </c>
      <c r="E55" s="38">
        <f t="shared" si="7"/>
        <v>9477232.2722500004</v>
      </c>
      <c r="F55" s="38">
        <f>NPV(10%,$E$48:E55)+$E$47</f>
        <v>1992935824.1063063</v>
      </c>
      <c r="G55" s="37">
        <f t="shared" si="11"/>
        <v>4421198.7989664841</v>
      </c>
    </row>
    <row r="56" spans="1:10" x14ac:dyDescent="0.35">
      <c r="A56" s="54">
        <f t="shared" ref="A56:B56" si="16">+A55+1</f>
        <v>2028</v>
      </c>
      <c r="B56" s="54">
        <f t="shared" si="16"/>
        <v>9</v>
      </c>
      <c r="C56" s="38"/>
      <c r="D56" s="190">
        <f>'Costos Op y M Alt 2'!E32</f>
        <v>9477232.2722500004</v>
      </c>
      <c r="E56" s="38">
        <f t="shared" si="7"/>
        <v>9477232.2722500004</v>
      </c>
      <c r="F56" s="38">
        <f>NPV(10%,$E$48:E56)+$E$47</f>
        <v>1996955095.7417305</v>
      </c>
      <c r="G56" s="37">
        <f t="shared" si="11"/>
        <v>4019271.6354240761</v>
      </c>
    </row>
    <row r="57" spans="1:10" x14ac:dyDescent="0.35">
      <c r="A57" s="54">
        <f t="shared" ref="A57:B57" si="17">+A56+1</f>
        <v>2029</v>
      </c>
      <c r="B57" s="54">
        <f t="shared" si="17"/>
        <v>10</v>
      </c>
      <c r="C57" s="38"/>
      <c r="D57" s="190">
        <f>'Costos Op y M Alt 2'!E33</f>
        <v>9477232.2722500004</v>
      </c>
      <c r="E57" s="38">
        <f t="shared" si="7"/>
        <v>9477232.2722500004</v>
      </c>
      <c r="F57" s="38">
        <f>NPV(10%,$E$48:E57)+$E$47</f>
        <v>2000608979.0466614</v>
      </c>
      <c r="G57" s="37">
        <f t="shared" si="11"/>
        <v>3653883.304930978</v>
      </c>
    </row>
    <row r="58" spans="1:10" x14ac:dyDescent="0.35">
      <c r="A58" s="54">
        <f t="shared" ref="A58:B58" si="18">+A57+1</f>
        <v>2030</v>
      </c>
      <c r="B58" s="54">
        <f t="shared" si="18"/>
        <v>11</v>
      </c>
      <c r="C58" s="38"/>
      <c r="D58" s="190">
        <f>'Costos Op y M Alt 2'!E34</f>
        <v>9477232.2722500004</v>
      </c>
      <c r="E58" s="38">
        <f t="shared" si="7"/>
        <v>9477232.2722500004</v>
      </c>
      <c r="F58" s="38">
        <f>NPV(10%,$E$48:E58)+$E$47</f>
        <v>2003930691.1420531</v>
      </c>
      <c r="G58" s="37">
        <f t="shared" si="11"/>
        <v>3321712.0953917978</v>
      </c>
    </row>
    <row r="59" spans="1:10" x14ac:dyDescent="0.35">
      <c r="A59" s="54">
        <f t="shared" ref="A59:B59" si="19">+A58+1</f>
        <v>2031</v>
      </c>
      <c r="B59" s="54">
        <f t="shared" si="19"/>
        <v>12</v>
      </c>
      <c r="C59" s="38"/>
      <c r="D59" s="190">
        <f>'Costos Op y M Alt 2'!E35</f>
        <v>9477232.2722500004</v>
      </c>
      <c r="E59" s="38">
        <f t="shared" si="7"/>
        <v>9477232.2722500004</v>
      </c>
      <c r="F59" s="38">
        <f>NPV(10%,$E$48:E59)+$E$47</f>
        <v>2006950429.4105911</v>
      </c>
      <c r="G59" s="37">
        <f t="shared" si="11"/>
        <v>3019738.2685379982</v>
      </c>
    </row>
    <row r="60" spans="1:10" x14ac:dyDescent="0.35">
      <c r="A60" s="54">
        <f t="shared" ref="A60:B60" si="20">+A59+1</f>
        <v>2032</v>
      </c>
      <c r="B60" s="54">
        <f t="shared" si="20"/>
        <v>13</v>
      </c>
      <c r="C60" s="38"/>
      <c r="D60" s="190">
        <f>'Costos Op y M Alt 2'!E36</f>
        <v>9477232.2722500004</v>
      </c>
      <c r="E60" s="38">
        <f t="shared" si="7"/>
        <v>9477232.2722500004</v>
      </c>
      <c r="F60" s="38">
        <f>NPV(10%,$E$48:E60)+$E$47</f>
        <v>2009695646.018353</v>
      </c>
      <c r="G60" s="37">
        <f t="shared" si="11"/>
        <v>2745216.6077618166</v>
      </c>
    </row>
    <row r="61" spans="1:10" x14ac:dyDescent="0.35">
      <c r="A61" s="54">
        <f t="shared" ref="A61:B61" si="21">+A60+1</f>
        <v>2033</v>
      </c>
      <c r="B61" s="54">
        <f t="shared" si="21"/>
        <v>14</v>
      </c>
      <c r="C61" s="38"/>
      <c r="D61" s="190">
        <f>'Costos Op y M Alt 2'!E37</f>
        <v>9477232.2722500004</v>
      </c>
      <c r="E61" s="38">
        <f t="shared" si="7"/>
        <v>9477232.2722500004</v>
      </c>
      <c r="F61" s="38">
        <f>NPV(10%,$E$48:E61)+$E$47</f>
        <v>2012191297.4799545</v>
      </c>
      <c r="G61" s="37">
        <f t="shared" si="11"/>
        <v>2495651.4616016508</v>
      </c>
    </row>
    <row r="62" spans="1:10" x14ac:dyDescent="0.35">
      <c r="A62" s="54">
        <f t="shared" ref="A62:B62" si="22">+A61+1</f>
        <v>2034</v>
      </c>
      <c r="B62" s="54">
        <f t="shared" si="22"/>
        <v>15</v>
      </c>
      <c r="C62" s="38"/>
      <c r="D62" s="190">
        <f>'Costos Op y M Alt 2'!E38</f>
        <v>9477232.2722500004</v>
      </c>
      <c r="E62" s="38">
        <f t="shared" si="7"/>
        <v>9477232.2722500004</v>
      </c>
      <c r="F62" s="38">
        <f>NPV(10%,$E$48:E62)+$E$47</f>
        <v>2014460071.5359561</v>
      </c>
      <c r="G62" s="37">
        <f t="shared" si="11"/>
        <v>2268774.0560015007</v>
      </c>
    </row>
    <row r="63" spans="1:10" x14ac:dyDescent="0.35">
      <c r="A63" s="54">
        <f t="shared" ref="A63:B63" si="23">+A62+1</f>
        <v>2035</v>
      </c>
      <c r="B63" s="54">
        <f t="shared" si="23"/>
        <v>16</v>
      </c>
      <c r="C63" s="38"/>
      <c r="D63" s="190">
        <f>'Costos Op y M Alt 2'!E39</f>
        <v>9477232.2722500004</v>
      </c>
      <c r="E63" s="38">
        <f t="shared" si="7"/>
        <v>9477232.2722500004</v>
      </c>
      <c r="F63" s="38">
        <f>NPV(10%,$E$48:E63)+$E$47</f>
        <v>2016522593.4050484</v>
      </c>
      <c r="G63" s="37">
        <f t="shared" si="11"/>
        <v>2062521.8690922733</v>
      </c>
    </row>
    <row r="64" spans="1:10" x14ac:dyDescent="0.35">
      <c r="A64" s="54">
        <f t="shared" ref="A64:B64" si="24">+A63+1</f>
        <v>2036</v>
      </c>
      <c r="B64" s="54">
        <f t="shared" si="24"/>
        <v>17</v>
      </c>
      <c r="C64" s="38"/>
      <c r="D64" s="190">
        <f>'Costos Op y M Alt 2'!E40</f>
        <v>9477232.2722500004</v>
      </c>
      <c r="E64" s="38">
        <f t="shared" si="7"/>
        <v>9477232.2722500004</v>
      </c>
      <c r="F64" s="38">
        <f>NPV(10%,$E$48:E64)+$E$47</f>
        <v>2018397613.2860413</v>
      </c>
      <c r="G64" s="37">
        <f t="shared" si="11"/>
        <v>1875019.8809929758</v>
      </c>
    </row>
    <row r="65" spans="1:9" x14ac:dyDescent="0.35">
      <c r="A65" s="54">
        <f t="shared" ref="A65:B65" si="25">+A64+1</f>
        <v>2037</v>
      </c>
      <c r="B65" s="54">
        <f t="shared" si="25"/>
        <v>18</v>
      </c>
      <c r="C65" s="38"/>
      <c r="D65" s="190">
        <f>'Costos Op y M Alt 2'!E41</f>
        <v>9477232.2722500004</v>
      </c>
      <c r="E65" s="38">
        <f t="shared" si="7"/>
        <v>9477232.2722500004</v>
      </c>
      <c r="F65" s="38">
        <f>NPV(10%,$E$48:E65)+$E$47</f>
        <v>2020102176.8142166</v>
      </c>
      <c r="G65" s="37">
        <f t="shared" si="11"/>
        <v>1704563.5281754322</v>
      </c>
    </row>
    <row r="66" spans="1:9" x14ac:dyDescent="0.35">
      <c r="A66" s="54">
        <f t="shared" ref="A66:B66" si="26">+A65+1</f>
        <v>2038</v>
      </c>
      <c r="B66" s="54">
        <f t="shared" si="26"/>
        <v>19</v>
      </c>
      <c r="C66" s="38"/>
      <c r="D66" s="190">
        <f>'Costos Op y M Alt 2'!E42</f>
        <v>9477232.2722500004</v>
      </c>
      <c r="E66" s="38">
        <f t="shared" si="7"/>
        <v>9477232.2722500004</v>
      </c>
      <c r="F66" s="38">
        <f>NPV(10%,$E$48:E66)+$E$47</f>
        <v>2021651780.0216489</v>
      </c>
      <c r="G66" s="37">
        <f t="shared" si="11"/>
        <v>1549603.2074322109</v>
      </c>
    </row>
    <row r="67" spans="1:9" x14ac:dyDescent="0.35">
      <c r="A67" s="54">
        <f t="shared" ref="A67:B67" si="27">+A66+1</f>
        <v>2039</v>
      </c>
      <c r="B67" s="54">
        <f t="shared" si="27"/>
        <v>20</v>
      </c>
      <c r="C67" s="38"/>
      <c r="D67" s="190">
        <f>'Costos Op y M Alt 2'!E43</f>
        <v>9477232.2722500004</v>
      </c>
      <c r="E67" s="38">
        <f t="shared" si="7"/>
        <v>9477232.2722500004</v>
      </c>
      <c r="F67" s="38">
        <f>NPV(10%,$E$48:E67)+$E$47</f>
        <v>2023060510.2102237</v>
      </c>
      <c r="G67" s="37">
        <f t="shared" si="11"/>
        <v>1408730.1885747372</v>
      </c>
    </row>
    <row r="68" spans="1:9" x14ac:dyDescent="0.35">
      <c r="A68" s="54">
        <f t="shared" ref="A68:B68" si="28">+A67+1</f>
        <v>2040</v>
      </c>
      <c r="B68" s="54">
        <f t="shared" si="28"/>
        <v>21</v>
      </c>
      <c r="C68" s="38"/>
      <c r="D68" s="190">
        <f>'Costos Op y M Alt 2'!E44</f>
        <v>9477232.2722500004</v>
      </c>
      <c r="E68" s="38">
        <f t="shared" si="7"/>
        <v>9477232.2722500004</v>
      </c>
      <c r="F68" s="38">
        <f>NPV(10%,$E$48:E68)+$E$47</f>
        <v>2024341174.018019</v>
      </c>
      <c r="G68" s="37">
        <f t="shared" si="11"/>
        <v>1280663.8077952154</v>
      </c>
    </row>
    <row r="69" spans="1:9" x14ac:dyDescent="0.35">
      <c r="A69" s="54">
        <f t="shared" ref="A69:B69" si="29">+A68+1</f>
        <v>2041</v>
      </c>
      <c r="B69" s="54">
        <f t="shared" si="29"/>
        <v>22</v>
      </c>
      <c r="C69" s="38"/>
      <c r="D69" s="190">
        <f>'Costos Op y M Alt 2'!E45</f>
        <v>9477232.2722500004</v>
      </c>
      <c r="E69" s="38">
        <f t="shared" si="7"/>
        <v>9477232.2722500004</v>
      </c>
      <c r="F69" s="38">
        <f>NPV(10%,$E$48:E69)+$E$47</f>
        <v>2025505413.8432872</v>
      </c>
      <c r="G69" s="37">
        <f t="shared" si="11"/>
        <v>1164239.8252683775</v>
      </c>
    </row>
    <row r="70" spans="1:9" x14ac:dyDescent="0.35">
      <c r="A70" s="54">
        <f t="shared" ref="A70:B70" si="30">+A69+1</f>
        <v>2042</v>
      </c>
      <c r="B70" s="54">
        <f t="shared" si="30"/>
        <v>23</v>
      </c>
      <c r="C70" s="38"/>
      <c r="D70" s="190">
        <f>'Costos Op y M Alt 2'!E46</f>
        <v>9477232.2722500004</v>
      </c>
      <c r="E70" s="38">
        <f t="shared" si="7"/>
        <v>9477232.2722500004</v>
      </c>
      <c r="F70" s="38">
        <f>NPV(10%,$E$48:E70)+$E$47</f>
        <v>2026563813.6844404</v>
      </c>
      <c r="G70" s="37">
        <f t="shared" si="11"/>
        <v>1058399.8411530703</v>
      </c>
    </row>
    <row r="71" spans="1:9" x14ac:dyDescent="0.35">
      <c r="A71" s="54">
        <f t="shared" ref="A71:B71" si="31">+A70+1</f>
        <v>2043</v>
      </c>
      <c r="B71" s="54">
        <f t="shared" si="31"/>
        <v>24</v>
      </c>
      <c r="C71" s="38"/>
      <c r="D71" s="190">
        <f>'Costos Op y M Alt 2'!E47</f>
        <v>9477232.2722500004</v>
      </c>
      <c r="E71" s="38">
        <f t="shared" si="7"/>
        <v>9477232.2722500004</v>
      </c>
      <c r="F71" s="38">
        <f>NPV(10%,$E$48:E71)+$E$47</f>
        <v>2027525995.3582158</v>
      </c>
      <c r="G71" s="37">
        <f t="shared" si="11"/>
        <v>962181.67377551866</v>
      </c>
    </row>
    <row r="72" spans="1:9" x14ac:dyDescent="0.35">
      <c r="A72" s="54">
        <f t="shared" ref="A72:B72" si="32">+A71+1</f>
        <v>2044</v>
      </c>
      <c r="B72" s="54">
        <f t="shared" si="32"/>
        <v>25</v>
      </c>
      <c r="C72" s="38"/>
      <c r="D72" s="190">
        <f>'Costos Op y M Alt 2'!E48</f>
        <v>9477232.2722500004</v>
      </c>
      <c r="E72" s="38">
        <f t="shared" si="7"/>
        <v>9477232.2722500004</v>
      </c>
      <c r="F72" s="38">
        <f>NPV(10%,$E$48:E72)+$E$47</f>
        <v>2028400705.9707389</v>
      </c>
      <c r="G72" s="37">
        <f t="shared" si="11"/>
        <v>874710.61252319871</v>
      </c>
    </row>
    <row r="73" spans="1:9" x14ac:dyDescent="0.35">
      <c r="A73" s="54">
        <f t="shared" ref="A73:B73" si="33">+A72+1</f>
        <v>2045</v>
      </c>
      <c r="B73" s="54">
        <f t="shared" si="33"/>
        <v>26</v>
      </c>
      <c r="C73" s="38"/>
      <c r="D73" s="190">
        <f>'Costos Op y M Alt 2'!E49</f>
        <v>9477232.2722500004</v>
      </c>
      <c r="E73" s="38">
        <f t="shared" si="7"/>
        <v>9477232.2722500004</v>
      </c>
      <c r="F73" s="38">
        <f>NPV(10%,$E$48:E73)+$E$47</f>
        <v>2029195897.4366693</v>
      </c>
      <c r="G73" s="37">
        <f t="shared" si="11"/>
        <v>795191.46593018051</v>
      </c>
    </row>
    <row r="74" spans="1:9" x14ac:dyDescent="0.35">
      <c r="A74" s="54">
        <f t="shared" ref="A74:B74" si="34">+A73+1</f>
        <v>2046</v>
      </c>
      <c r="B74" s="54">
        <f t="shared" si="34"/>
        <v>27</v>
      </c>
      <c r="C74" s="38"/>
      <c r="D74" s="190">
        <f>'Costos Op y M Alt 2'!E50</f>
        <v>9477232.2722500004</v>
      </c>
      <c r="E74" s="38">
        <f t="shared" si="7"/>
        <v>9477232.2722500004</v>
      </c>
      <c r="F74" s="38">
        <f>NPV(10%,$E$48:E74)+$E$47</f>
        <v>2029918798.7693331</v>
      </c>
      <c r="G74" s="37">
        <f t="shared" si="11"/>
        <v>722901.33266380033</v>
      </c>
    </row>
    <row r="75" spans="1:9" x14ac:dyDescent="0.35">
      <c r="A75" s="54">
        <f t="shared" ref="A75:B75" si="35">+A74+1</f>
        <v>2047</v>
      </c>
      <c r="B75" s="54">
        <f t="shared" si="35"/>
        <v>28</v>
      </c>
      <c r="C75" s="38"/>
      <c r="D75" s="190">
        <f>'Costos Op y M Alt 2'!E51</f>
        <v>9477232.2722500004</v>
      </c>
      <c r="E75" s="38">
        <f t="shared" si="7"/>
        <v>9477232.2722500004</v>
      </c>
      <c r="F75" s="38">
        <f>NPV(10%,$E$48:E75)+$E$47</f>
        <v>2030575981.7990274</v>
      </c>
      <c r="G75" s="37">
        <f t="shared" si="11"/>
        <v>657183.02969436394</v>
      </c>
    </row>
    <row r="76" spans="1:9" x14ac:dyDescent="0.35">
      <c r="A76" s="54">
        <f t="shared" ref="A76:B76" si="36">+A75+1</f>
        <v>2048</v>
      </c>
      <c r="B76" s="54">
        <f t="shared" si="36"/>
        <v>29</v>
      </c>
      <c r="C76" s="38"/>
      <c r="D76" s="190">
        <f>'Costos Op y M Alt 2'!E52</f>
        <v>9477232.2722500004</v>
      </c>
      <c r="E76" s="38">
        <f t="shared" si="7"/>
        <v>9477232.2722500004</v>
      </c>
      <c r="F76" s="38">
        <f>NPV(10%,$E$48:E76)+$E$47</f>
        <v>2031173420.9169314</v>
      </c>
      <c r="G76" s="37">
        <f t="shared" si="11"/>
        <v>597439.11790396727</v>
      </c>
    </row>
    <row r="77" spans="1:9" x14ac:dyDescent="0.35">
      <c r="A77" s="54">
        <f t="shared" ref="A77:B77" si="37">+A76+1</f>
        <v>2049</v>
      </c>
      <c r="B77" s="54">
        <f t="shared" si="37"/>
        <v>30</v>
      </c>
      <c r="C77" s="38"/>
      <c r="D77" s="190">
        <f>'Costos Op y M Alt 2'!E53</f>
        <v>9477232.2722500004</v>
      </c>
      <c r="E77" s="38">
        <f t="shared" si="7"/>
        <v>9477232.2722500004</v>
      </c>
      <c r="F77" s="38">
        <f>NPV(10%,$E$48:E77)+$E$47</f>
        <v>2031716547.3877532</v>
      </c>
      <c r="G77" s="37">
        <f t="shared" si="11"/>
        <v>543126.4708217883</v>
      </c>
      <c r="H77" s="2"/>
      <c r="I77" s="2"/>
    </row>
    <row r="78" spans="1:9" x14ac:dyDescent="0.35">
      <c r="A78" s="54">
        <f t="shared" ref="A78:B79" si="38">+A77+1</f>
        <v>2050</v>
      </c>
      <c r="B78" s="54">
        <f t="shared" si="38"/>
        <v>31</v>
      </c>
      <c r="C78" s="38"/>
      <c r="D78" s="190">
        <f>'Costos Op y M Alt 2'!E54</f>
        <v>9477232.2722500004</v>
      </c>
      <c r="E78" s="38">
        <f>SUM(C78:D78)</f>
        <v>9477232.2722500004</v>
      </c>
      <c r="F78" s="38">
        <f>NPV(10%,$E$48:E78)+$E$47</f>
        <v>2032210298.724864</v>
      </c>
      <c r="G78" s="37">
        <f>+E78/((1.1)^B78)</f>
        <v>493751.33711071667</v>
      </c>
      <c r="H78" s="50"/>
      <c r="I78" s="51"/>
    </row>
    <row r="79" spans="1:9" x14ac:dyDescent="0.35">
      <c r="A79" s="54">
        <f t="shared" si="38"/>
        <v>2051</v>
      </c>
      <c r="B79" s="54">
        <f t="shared" si="38"/>
        <v>32</v>
      </c>
      <c r="C79" s="38"/>
      <c r="D79" s="190">
        <f>'Costos Op y M Alt 2'!E55</f>
        <v>9477232.2722500004</v>
      </c>
      <c r="E79" s="38">
        <f>SUM(C79:D79)</f>
        <v>9477232.2722500004</v>
      </c>
      <c r="F79" s="38">
        <f>NPV(10%,$E$48:E79)+$E$47</f>
        <v>2032659163.5767827</v>
      </c>
      <c r="G79" s="37">
        <f>+E79/((1.1)^B79)</f>
        <v>448864.85191883327</v>
      </c>
      <c r="H79" s="50"/>
      <c r="I79" s="51"/>
    </row>
    <row r="80" spans="1:9" x14ac:dyDescent="0.35">
      <c r="A80" s="318" t="s">
        <v>0</v>
      </c>
      <c r="B80" s="318"/>
      <c r="C80" s="63">
        <f>SUM(C47:C78)</f>
        <v>2217104789.9351292</v>
      </c>
      <c r="D80" s="63">
        <f>SUM(D47:D79)</f>
        <v>274839735.89524996</v>
      </c>
      <c r="E80" s="63">
        <f t="shared" ref="E80" si="39">SUM(C80:D80)</f>
        <v>2491944525.830379</v>
      </c>
      <c r="F80" s="201">
        <f>NPV(10%,$E$48:E79)+$E$47</f>
        <v>2032659163.5767827</v>
      </c>
      <c r="G80" s="37">
        <f>SUM(G47:G79)</f>
        <v>2032659163.5767829</v>
      </c>
      <c r="H80" s="2"/>
      <c r="I80" s="2"/>
    </row>
    <row r="81" spans="3:9" x14ac:dyDescent="0.35">
      <c r="C81" s="41">
        <f>C80*1.16</f>
        <v>2571841556.3247495</v>
      </c>
      <c r="D81" s="41"/>
      <c r="E81" s="42"/>
      <c r="G81" s="37">
        <f>F80-G80</f>
        <v>0</v>
      </c>
      <c r="H81" s="2"/>
      <c r="I81" s="2"/>
    </row>
  </sheetData>
  <mergeCells count="14">
    <mergeCell ref="H45:I45"/>
    <mergeCell ref="A80:B80"/>
    <mergeCell ref="A45:A46"/>
    <mergeCell ref="B45:B46"/>
    <mergeCell ref="C45:D45"/>
    <mergeCell ref="E45:E46"/>
    <mergeCell ref="F45:F46"/>
    <mergeCell ref="A39:B39"/>
    <mergeCell ref="H5:I5"/>
    <mergeCell ref="A5:A6"/>
    <mergeCell ref="B5:B6"/>
    <mergeCell ref="C5:D5"/>
    <mergeCell ref="E5:E6"/>
    <mergeCell ref="F5:F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02C6-DF81-4F2F-A42F-4531294E65C8}">
  <dimension ref="A2:P81"/>
  <sheetViews>
    <sheetView topLeftCell="G3" zoomScale="70" zoomScaleNormal="70" workbookViewId="0">
      <selection activeCell="O32" sqref="O32"/>
    </sheetView>
  </sheetViews>
  <sheetFormatPr baseColWidth="10" defaultColWidth="11.453125" defaultRowHeight="14.5" x14ac:dyDescent="0.35"/>
  <cols>
    <col min="1" max="2" width="11.453125" style="32"/>
    <col min="3" max="3" width="24.7265625" style="32" customWidth="1"/>
    <col min="4" max="4" width="25.54296875" style="32" customWidth="1"/>
    <col min="5" max="5" width="28.453125" style="32" customWidth="1"/>
    <col min="6" max="6" width="26.26953125" style="32" customWidth="1"/>
    <col min="7" max="7" width="20.453125" style="32" customWidth="1"/>
    <col min="8" max="8" width="30.54296875" style="32" customWidth="1"/>
    <col min="9" max="9" width="24" style="32" customWidth="1"/>
    <col min="10" max="10" width="29.81640625" style="32" customWidth="1"/>
    <col min="11" max="11" width="22.1796875" style="32" customWidth="1"/>
    <col min="12" max="12" width="43.26953125" style="32" customWidth="1"/>
    <col min="13" max="15" width="28.54296875" style="32" customWidth="1"/>
    <col min="16" max="16384" width="11.453125" style="32"/>
  </cols>
  <sheetData>
    <row r="2" spans="1:15" x14ac:dyDescent="0.35">
      <c r="A2" s="33" t="s">
        <v>297</v>
      </c>
    </row>
    <row r="3" spans="1:15" x14ac:dyDescent="0.35">
      <c r="A3" s="33" t="s">
        <v>269</v>
      </c>
    </row>
    <row r="4" spans="1:15" ht="15" thickBot="1" x14ac:dyDescent="0.4">
      <c r="E4" s="37"/>
      <c r="F4" s="65"/>
    </row>
    <row r="5" spans="1:15" ht="15" thickBot="1" x14ac:dyDescent="0.4">
      <c r="A5" s="321" t="s">
        <v>41</v>
      </c>
      <c r="B5" s="321" t="s">
        <v>46</v>
      </c>
      <c r="C5" s="322" t="s">
        <v>47</v>
      </c>
      <c r="D5" s="322"/>
      <c r="E5" s="297" t="s">
        <v>48</v>
      </c>
      <c r="F5" s="297" t="s">
        <v>55</v>
      </c>
      <c r="H5" s="319" t="s">
        <v>49</v>
      </c>
      <c r="I5" s="320"/>
    </row>
    <row r="6" spans="1:15" ht="15" thickBot="1" x14ac:dyDescent="0.4">
      <c r="A6" s="321" t="s">
        <v>41</v>
      </c>
      <c r="B6" s="321" t="s">
        <v>41</v>
      </c>
      <c r="C6" s="163" t="s">
        <v>2</v>
      </c>
      <c r="D6" s="163" t="s">
        <v>53</v>
      </c>
      <c r="E6" s="297"/>
      <c r="F6" s="297"/>
      <c r="H6" s="44" t="s">
        <v>45</v>
      </c>
      <c r="I6" s="45" t="s">
        <v>50</v>
      </c>
      <c r="J6" s="67"/>
    </row>
    <row r="7" spans="1:15" ht="15" thickBot="1" x14ac:dyDescent="0.4">
      <c r="A7" s="54">
        <v>2019</v>
      </c>
      <c r="B7" s="54">
        <v>0</v>
      </c>
      <c r="C7" s="38">
        <f>'Análisis de Alternativas'!C7*($L$9)</f>
        <v>606190139.42400002</v>
      </c>
      <c r="D7" s="38"/>
      <c r="E7" s="38">
        <f>SUM(C7:D7)</f>
        <v>606190139.42400002</v>
      </c>
      <c r="F7" s="199">
        <f>$E$7</f>
        <v>606190139.42400002</v>
      </c>
      <c r="G7" s="37">
        <f>+E7/((1.1)^B7)</f>
        <v>606190139.42400002</v>
      </c>
      <c r="H7" s="48" t="s">
        <v>4</v>
      </c>
      <c r="I7" s="49">
        <f>'Datos del Proyecto'!C6</f>
        <v>29</v>
      </c>
      <c r="J7" s="2"/>
      <c r="N7" s="37">
        <f>N9-O12</f>
        <v>-23390389.086801827</v>
      </c>
    </row>
    <row r="8" spans="1:15" ht="15" thickBot="1" x14ac:dyDescent="0.4">
      <c r="A8" s="54">
        <f t="shared" ref="A8:B23" si="0">+A7+1</f>
        <v>2020</v>
      </c>
      <c r="B8" s="54">
        <v>1</v>
      </c>
      <c r="C8" s="38">
        <f>'Análisis de Alternativas'!C8*($L$9)</f>
        <v>833511441.70800006</v>
      </c>
      <c r="D8" s="38"/>
      <c r="E8" s="38">
        <f t="shared" ref="E8:E38" si="1">SUM(C8:D8)</f>
        <v>833511441.70800006</v>
      </c>
      <c r="F8" s="199">
        <f>NPV(10%,$E8:E$8)+$E$7</f>
        <v>1363927813.704</v>
      </c>
      <c r="G8" s="37">
        <f>+E8/((1.1)^B8)</f>
        <v>757737674.27999997</v>
      </c>
      <c r="H8" s="39" t="s">
        <v>52</v>
      </c>
      <c r="I8" s="40">
        <f>F39</f>
        <v>1813500435.6656408</v>
      </c>
      <c r="J8" s="2"/>
      <c r="K8" s="6"/>
      <c r="L8" s="227" t="s">
        <v>280</v>
      </c>
      <c r="M8" s="228" t="s">
        <v>55</v>
      </c>
      <c r="N8" s="228" t="s">
        <v>279</v>
      </c>
      <c r="O8" s="237"/>
    </row>
    <row r="9" spans="1:15" ht="15" thickBot="1" x14ac:dyDescent="0.4">
      <c r="A9" s="54">
        <f t="shared" si="0"/>
        <v>2021</v>
      </c>
      <c r="B9" s="54">
        <f t="shared" si="0"/>
        <v>2</v>
      </c>
      <c r="C9" s="38">
        <f>'Análisis de Alternativas'!C9*($L$9)</f>
        <v>454642604.56800008</v>
      </c>
      <c r="D9" s="38"/>
      <c r="E9" s="38">
        <f t="shared" si="1"/>
        <v>454642604.56800008</v>
      </c>
      <c r="F9" s="199">
        <f>NPV(10%,$E$8:E9)+$E$7</f>
        <v>1739665503.4296198</v>
      </c>
      <c r="G9" s="37">
        <f>+E9/((1.1)^B9)</f>
        <v>375737689.72561985</v>
      </c>
      <c r="H9" s="39" t="s">
        <v>51</v>
      </c>
      <c r="I9" s="40">
        <f>PMT(0.1,I7,I8)</f>
        <v>-193551409.99222535</v>
      </c>
      <c r="J9" s="2"/>
      <c r="K9" s="229">
        <f>L9-1</f>
        <v>0</v>
      </c>
      <c r="L9" s="230">
        <v>1</v>
      </c>
      <c r="M9" s="231">
        <f>$I$8</f>
        <v>1813500435.6656408</v>
      </c>
      <c r="N9" s="231">
        <f>$I$9*-1</f>
        <v>193551409.99222535</v>
      </c>
      <c r="O9" s="234"/>
    </row>
    <row r="10" spans="1:15" x14ac:dyDescent="0.35">
      <c r="A10" s="54">
        <f t="shared" si="0"/>
        <v>2022</v>
      </c>
      <c r="B10" s="54">
        <f t="shared" si="0"/>
        <v>3</v>
      </c>
      <c r="C10" s="38"/>
      <c r="D10" s="190">
        <f>'Análisis de Alternativas'!D10*('Análisis de Sensibilidad'!$L$20)</f>
        <v>9535114.7987000011</v>
      </c>
      <c r="E10" s="38">
        <f t="shared" si="1"/>
        <v>9535114.7987000011</v>
      </c>
      <c r="F10" s="199">
        <f>NPV(10%,$E$8:E10)+$E$7</f>
        <v>1746829376.3061788</v>
      </c>
      <c r="G10" s="37">
        <f>+E10/((1.1)^B10)</f>
        <v>7163872.8765589772</v>
      </c>
      <c r="J10" s="2"/>
      <c r="K10" s="6"/>
      <c r="L10" s="37"/>
    </row>
    <row r="11" spans="1:15" x14ac:dyDescent="0.35">
      <c r="A11" s="54">
        <f t="shared" si="0"/>
        <v>2023</v>
      </c>
      <c r="B11" s="54">
        <f t="shared" si="0"/>
        <v>4</v>
      </c>
      <c r="C11" s="46"/>
      <c r="D11" s="190">
        <f>'Análisis de Alternativas'!D11*('Análisis de Sensibilidad'!$L$20)</f>
        <v>9535114.7987000011</v>
      </c>
      <c r="E11" s="38">
        <f t="shared" si="1"/>
        <v>9535114.7987000011</v>
      </c>
      <c r="F11" s="199">
        <f>NPV(10%,$E$8:E11)+$E$7</f>
        <v>1753341988.0121415</v>
      </c>
      <c r="G11" s="37">
        <f t="shared" ref="G11:G38" si="2">+E11/((1.1)^B11)</f>
        <v>6512611.7059627064</v>
      </c>
      <c r="K11" s="6"/>
      <c r="L11" s="163" t="s">
        <v>273</v>
      </c>
      <c r="M11" s="162" t="s">
        <v>283</v>
      </c>
      <c r="N11" s="162" t="s">
        <v>281</v>
      </c>
      <c r="O11" s="162" t="s">
        <v>282</v>
      </c>
    </row>
    <row r="12" spans="1:15" x14ac:dyDescent="0.35">
      <c r="A12" s="54">
        <f t="shared" si="0"/>
        <v>2024</v>
      </c>
      <c r="B12" s="54">
        <f t="shared" si="0"/>
        <v>5</v>
      </c>
      <c r="C12" s="47"/>
      <c r="D12" s="190">
        <f>'Análisis de Alternativas'!D12*('Análisis de Sensibilidad'!$L$20)</f>
        <v>9535114.7987000011</v>
      </c>
      <c r="E12" s="38">
        <f t="shared" si="1"/>
        <v>9535114.7987000011</v>
      </c>
      <c r="F12" s="199">
        <f>NPV(10%,$E$8:E12)+$E$7</f>
        <v>1759262544.1084712</v>
      </c>
      <c r="G12" s="37">
        <f t="shared" si="2"/>
        <v>5920556.0963297328</v>
      </c>
      <c r="K12" s="6"/>
      <c r="L12" s="54" t="s">
        <v>284</v>
      </c>
      <c r="M12" s="249">
        <v>2032659163.5767827</v>
      </c>
      <c r="N12" s="249">
        <v>216941799.07902718</v>
      </c>
      <c r="O12" s="249">
        <f>$I$49*-1</f>
        <v>216941799.07902718</v>
      </c>
    </row>
    <row r="13" spans="1:15" x14ac:dyDescent="0.35">
      <c r="A13" s="54">
        <f t="shared" si="0"/>
        <v>2025</v>
      </c>
      <c r="B13" s="54">
        <f t="shared" si="0"/>
        <v>6</v>
      </c>
      <c r="C13" s="38"/>
      <c r="D13" s="190">
        <f>'Análisis de Alternativas'!D13*('Análisis de Sensibilidad'!$L$20)</f>
        <v>9535114.7987000011</v>
      </c>
      <c r="E13" s="38">
        <f t="shared" si="1"/>
        <v>9535114.7987000011</v>
      </c>
      <c r="F13" s="199">
        <f>NPV(10%,$E$8:E13)+$E$7</f>
        <v>1764644867.8324072</v>
      </c>
      <c r="G13" s="37">
        <f t="shared" si="2"/>
        <v>5382323.72393612</v>
      </c>
      <c r="K13" s="6"/>
      <c r="L13" s="244" t="s">
        <v>274</v>
      </c>
      <c r="M13" s="245">
        <v>2161433536.3515644</v>
      </c>
      <c r="N13" s="245">
        <v>230685639.95782739</v>
      </c>
      <c r="O13" s="245">
        <f>O12</f>
        <v>216941799.07902718</v>
      </c>
    </row>
    <row r="14" spans="1:15" x14ac:dyDescent="0.35">
      <c r="A14" s="54">
        <f t="shared" si="0"/>
        <v>2026</v>
      </c>
      <c r="B14" s="54">
        <f t="shared" si="0"/>
        <v>7</v>
      </c>
      <c r="C14" s="47"/>
      <c r="D14" s="190">
        <f>'Análisis de Alternativas'!D14*('Análisis de Sensibilidad'!$L$20)</f>
        <v>9535114.7987000011</v>
      </c>
      <c r="E14" s="38">
        <f t="shared" si="1"/>
        <v>9535114.7987000011</v>
      </c>
      <c r="F14" s="199">
        <f>NPV(10%,$E$8:E14)+$E$7</f>
        <v>1769537889.399622</v>
      </c>
      <c r="G14" s="37">
        <f t="shared" si="2"/>
        <v>4893021.5672146538</v>
      </c>
      <c r="K14" s="6"/>
      <c r="L14" s="233" t="s">
        <v>275</v>
      </c>
      <c r="M14" s="232">
        <v>1987466986.0086031</v>
      </c>
      <c r="N14" s="232">
        <v>212118524.97502643</v>
      </c>
      <c r="O14" s="232">
        <f t="shared" ref="O14:O15" si="3">O13</f>
        <v>216941799.07902718</v>
      </c>
    </row>
    <row r="15" spans="1:15" x14ac:dyDescent="0.35">
      <c r="A15" s="54">
        <f t="shared" si="0"/>
        <v>2027</v>
      </c>
      <c r="B15" s="54">
        <f t="shared" si="0"/>
        <v>8</v>
      </c>
      <c r="C15" s="38"/>
      <c r="D15" s="190">
        <f>'Análisis de Alternativas'!D15*('Análisis de Sensibilidad'!$L$20)</f>
        <v>9535114.7987000011</v>
      </c>
      <c r="E15" s="38">
        <f t="shared" si="1"/>
        <v>9535114.7987000011</v>
      </c>
      <c r="F15" s="199">
        <f>NPV(10%,$E$8:E15)+$E$7</f>
        <v>1773986090.8243625</v>
      </c>
      <c r="G15" s="37">
        <f t="shared" si="2"/>
        <v>4448201.4247405948</v>
      </c>
      <c r="K15" s="6"/>
      <c r="L15" s="233" t="s">
        <v>276</v>
      </c>
      <c r="M15" s="232">
        <v>1813500435.6656408</v>
      </c>
      <c r="N15" s="232">
        <v>193551409.99222535</v>
      </c>
      <c r="O15" s="232">
        <f t="shared" si="3"/>
        <v>216941799.07902718</v>
      </c>
    </row>
    <row r="16" spans="1:15" x14ac:dyDescent="0.35">
      <c r="A16" s="54">
        <f t="shared" si="0"/>
        <v>2028</v>
      </c>
      <c r="B16" s="54">
        <f t="shared" si="0"/>
        <v>9</v>
      </c>
      <c r="C16" s="38"/>
      <c r="D16" s="190">
        <f>'Análisis de Alternativas'!D16*('Análisis de Sensibilidad'!$L$20)</f>
        <v>9535114.7987000011</v>
      </c>
      <c r="E16" s="38">
        <f t="shared" si="1"/>
        <v>9535114.7987000011</v>
      </c>
      <c r="F16" s="199">
        <f>NPV(10%,$E$8:E16)+$E$7</f>
        <v>1778029910.3013995</v>
      </c>
      <c r="G16" s="37">
        <f t="shared" si="2"/>
        <v>4043819.4770369041</v>
      </c>
      <c r="K16" s="6"/>
      <c r="L16" s="243"/>
      <c r="M16" s="242"/>
      <c r="N16" s="242"/>
      <c r="O16" s="242"/>
    </row>
    <row r="17" spans="1:16" x14ac:dyDescent="0.35">
      <c r="A17" s="54">
        <f t="shared" si="0"/>
        <v>2029</v>
      </c>
      <c r="B17" s="54">
        <f t="shared" si="0"/>
        <v>10</v>
      </c>
      <c r="C17" s="38"/>
      <c r="D17" s="190">
        <f>'Análisis de Alternativas'!D17*('Análisis de Sensibilidad'!$L$20)</f>
        <v>9535114.7987000011</v>
      </c>
      <c r="E17" s="38">
        <f t="shared" si="1"/>
        <v>9535114.7987000011</v>
      </c>
      <c r="F17" s="199">
        <f>NPV(10%,$E$8:E17)+$E$7</f>
        <v>1781706109.8259785</v>
      </c>
      <c r="G17" s="37">
        <f t="shared" si="2"/>
        <v>3676199.524579003</v>
      </c>
      <c r="K17" s="248">
        <f>L17-1</f>
        <v>0.1258999999999999</v>
      </c>
      <c r="L17" s="246">
        <v>1.1258999999999999</v>
      </c>
      <c r="M17" s="242"/>
      <c r="N17" s="242"/>
      <c r="O17" s="242"/>
    </row>
    <row r="18" spans="1:16" x14ac:dyDescent="0.35">
      <c r="A18" s="54">
        <f t="shared" si="0"/>
        <v>2030</v>
      </c>
      <c r="B18" s="54">
        <f t="shared" si="0"/>
        <v>11</v>
      </c>
      <c r="C18" s="38"/>
      <c r="D18" s="190">
        <f>'Análisis de Alternativas'!D18*('Análisis de Sensibilidad'!$L$20)</f>
        <v>9535114.7987000011</v>
      </c>
      <c r="E18" s="38">
        <f t="shared" si="1"/>
        <v>9535114.7987000011</v>
      </c>
      <c r="F18" s="199">
        <f>NPV(10%,$E$8:E18)+$E$7</f>
        <v>1785048109.3937776</v>
      </c>
      <c r="G18" s="37">
        <f t="shared" si="2"/>
        <v>3341999.5677990932</v>
      </c>
      <c r="K18" s="6"/>
      <c r="N18" s="37">
        <f>N20-O23</f>
        <v>-23390389.086801827</v>
      </c>
    </row>
    <row r="19" spans="1:16" x14ac:dyDescent="0.35">
      <c r="A19" s="54">
        <f t="shared" si="0"/>
        <v>2031</v>
      </c>
      <c r="B19" s="54">
        <f t="shared" si="0"/>
        <v>12</v>
      </c>
      <c r="C19" s="38"/>
      <c r="D19" s="190">
        <f>'Análisis de Alternativas'!D19*('Análisis de Sensibilidad'!$L$20)</f>
        <v>9535114.7987000011</v>
      </c>
      <c r="E19" s="38">
        <f t="shared" si="1"/>
        <v>9535114.7987000011</v>
      </c>
      <c r="F19" s="199">
        <f>NPV(10%,$E$8:E19)+$E$7</f>
        <v>1788086290.8190494</v>
      </c>
      <c r="G19" s="37">
        <f t="shared" si="2"/>
        <v>3038181.4252719032</v>
      </c>
      <c r="K19" s="6"/>
      <c r="L19" s="227" t="s">
        <v>277</v>
      </c>
      <c r="M19" s="228" t="s">
        <v>55</v>
      </c>
      <c r="N19" s="228" t="s">
        <v>279</v>
      </c>
      <c r="O19" s="237"/>
    </row>
    <row r="20" spans="1:16" x14ac:dyDescent="0.35">
      <c r="A20" s="54">
        <f t="shared" si="0"/>
        <v>2032</v>
      </c>
      <c r="B20" s="54">
        <f t="shared" si="0"/>
        <v>13</v>
      </c>
      <c r="C20" s="38"/>
      <c r="D20" s="190">
        <f>'Análisis de Alternativas'!D20*('Análisis de Sensibilidad'!$L$20)</f>
        <v>9535114.7987000011</v>
      </c>
      <c r="E20" s="38">
        <f t="shared" si="1"/>
        <v>9535114.7987000011</v>
      </c>
      <c r="F20" s="199">
        <f>NPV(10%,$E$8:E20)+$E$7</f>
        <v>1790848273.9329331</v>
      </c>
      <c r="G20" s="37">
        <f t="shared" si="2"/>
        <v>2761983.1138835484</v>
      </c>
      <c r="K20" s="247">
        <f>L20-1</f>
        <v>0</v>
      </c>
      <c r="L20" s="230">
        <v>1</v>
      </c>
      <c r="M20" s="231">
        <f>$I$8</f>
        <v>1813500435.6656408</v>
      </c>
      <c r="N20" s="231">
        <f>$I$9*-1</f>
        <v>193551409.99222535</v>
      </c>
      <c r="O20" s="234"/>
    </row>
    <row r="21" spans="1:16" x14ac:dyDescent="0.35">
      <c r="A21" s="54">
        <f t="shared" si="0"/>
        <v>2033</v>
      </c>
      <c r="B21" s="54">
        <f t="shared" si="0"/>
        <v>14</v>
      </c>
      <c r="C21" s="38"/>
      <c r="D21" s="190">
        <f>'Análisis de Alternativas'!D21*('Análisis de Sensibilidad'!$L$20)</f>
        <v>9535114.7987000011</v>
      </c>
      <c r="E21" s="38">
        <f t="shared" si="1"/>
        <v>9535114.7987000011</v>
      </c>
      <c r="F21" s="199">
        <f>NPV(10%,$E$8:E21)+$E$7</f>
        <v>1793359167.6728272</v>
      </c>
      <c r="G21" s="37">
        <f t="shared" si="2"/>
        <v>2510893.7398941345</v>
      </c>
      <c r="K21" s="6"/>
    </row>
    <row r="22" spans="1:16" ht="29" x14ac:dyDescent="0.35">
      <c r="A22" s="54">
        <f t="shared" si="0"/>
        <v>2034</v>
      </c>
      <c r="B22" s="54">
        <f t="shared" si="0"/>
        <v>15</v>
      </c>
      <c r="C22" s="38"/>
      <c r="D22" s="190">
        <f>'Análisis de Alternativas'!D22*('Análisis de Sensibilidad'!$L$20)</f>
        <v>9535114.7987000011</v>
      </c>
      <c r="E22" s="38">
        <f t="shared" si="1"/>
        <v>9535114.7987000011</v>
      </c>
      <c r="F22" s="199">
        <f>NPV(10%,$E$8:E22)+$E$7</f>
        <v>1795641798.3454583</v>
      </c>
      <c r="G22" s="37">
        <f t="shared" si="2"/>
        <v>2282630.6726310314</v>
      </c>
      <c r="K22" s="6"/>
      <c r="L22" s="163" t="s">
        <v>278</v>
      </c>
      <c r="M22" s="162" t="s">
        <v>283</v>
      </c>
      <c r="N22" s="162" t="s">
        <v>281</v>
      </c>
      <c r="O22" s="162" t="s">
        <v>282</v>
      </c>
    </row>
    <row r="23" spans="1:16" x14ac:dyDescent="0.35">
      <c r="A23" s="54">
        <f t="shared" si="0"/>
        <v>2035</v>
      </c>
      <c r="B23" s="54">
        <f t="shared" si="0"/>
        <v>16</v>
      </c>
      <c r="C23" s="38"/>
      <c r="D23" s="190">
        <f>'Análisis de Alternativas'!D23*('Análisis de Sensibilidad'!$L$20)</f>
        <v>9535114.7987000011</v>
      </c>
      <c r="E23" s="38">
        <f t="shared" si="1"/>
        <v>9535114.7987000011</v>
      </c>
      <c r="F23" s="199">
        <f>NPV(10%,$E$8:E23)+$E$7</f>
        <v>1797716917.1387591</v>
      </c>
      <c r="G23" s="37">
        <f t="shared" si="2"/>
        <v>2075118.7933009374</v>
      </c>
      <c r="K23" s="6"/>
      <c r="L23" s="54" t="s">
        <v>285</v>
      </c>
      <c r="M23" s="249">
        <v>2032659163.5767827</v>
      </c>
      <c r="N23" s="249">
        <v>216941799.07902718</v>
      </c>
      <c r="O23" s="249">
        <f>$I$49*-1</f>
        <v>216941799.07902718</v>
      </c>
    </row>
    <row r="24" spans="1:16" x14ac:dyDescent="0.35">
      <c r="A24" s="54">
        <f t="shared" ref="A24:B38" si="4">+A23+1</f>
        <v>2036</v>
      </c>
      <c r="B24" s="54">
        <f t="shared" si="4"/>
        <v>17</v>
      </c>
      <c r="C24" s="38"/>
      <c r="D24" s="190">
        <f>'Análisis de Alternativas'!D24*('Análisis de Sensibilidad'!$L$20)</f>
        <v>9535114.7987000011</v>
      </c>
      <c r="E24" s="38">
        <f t="shared" si="1"/>
        <v>9535114.7987000011</v>
      </c>
      <c r="F24" s="199">
        <f>NPV(10%,$E$8:E24)+$E$7</f>
        <v>1799603388.7690327</v>
      </c>
      <c r="G24" s="37">
        <f t="shared" si="2"/>
        <v>1886471.6302735794</v>
      </c>
      <c r="K24" s="6"/>
      <c r="L24" s="233" t="s">
        <v>274</v>
      </c>
      <c r="M24" s="232">
        <v>1828267422.1128449</v>
      </c>
      <c r="N24" s="232">
        <v>195127462.02506831</v>
      </c>
      <c r="O24" s="232">
        <f>O23</f>
        <v>216941799.07902718</v>
      </c>
    </row>
    <row r="25" spans="1:16" x14ac:dyDescent="0.35">
      <c r="A25" s="54">
        <f t="shared" si="4"/>
        <v>2037</v>
      </c>
      <c r="B25" s="54">
        <f t="shared" si="4"/>
        <v>18</v>
      </c>
      <c r="C25" s="38"/>
      <c r="D25" s="190">
        <f>'Análisis de Alternativas'!D25*('Análisis de Sensibilidad'!$L$20)</f>
        <v>9535114.7987000011</v>
      </c>
      <c r="E25" s="38">
        <f t="shared" si="1"/>
        <v>9535114.7987000011</v>
      </c>
      <c r="F25" s="199">
        <f>NPV(10%,$E$8:E25)+$E$7</f>
        <v>1801318362.9783723</v>
      </c>
      <c r="G25" s="37">
        <f t="shared" si="2"/>
        <v>1714974.2093396175</v>
      </c>
      <c r="K25" s="6"/>
      <c r="L25" s="233" t="s">
        <v>275</v>
      </c>
      <c r="M25" s="232">
        <v>1820883928.8892429</v>
      </c>
      <c r="N25" s="232">
        <v>194339436.00864685</v>
      </c>
      <c r="O25" s="232">
        <f t="shared" ref="O25:O26" si="5">O24</f>
        <v>216941799.07902718</v>
      </c>
    </row>
    <row r="26" spans="1:16" x14ac:dyDescent="0.35">
      <c r="A26" s="54">
        <f t="shared" si="4"/>
        <v>2038</v>
      </c>
      <c r="B26" s="54">
        <f t="shared" si="4"/>
        <v>19</v>
      </c>
      <c r="C26" s="38"/>
      <c r="D26" s="190">
        <f>'Análisis de Alternativas'!D26*('Análisis de Sensibilidad'!$L$20)</f>
        <v>9535114.7987000011</v>
      </c>
      <c r="E26" s="38">
        <f t="shared" si="1"/>
        <v>9535114.7987000011</v>
      </c>
      <c r="F26" s="199">
        <f>NPV(10%,$E$8:E26)+$E$7</f>
        <v>1802877430.4414084</v>
      </c>
      <c r="G26" s="37">
        <f t="shared" si="2"/>
        <v>1559067.4630360156</v>
      </c>
      <c r="K26" s="6"/>
      <c r="L26" s="233" t="s">
        <v>276</v>
      </c>
      <c r="M26" s="232">
        <v>1813500435.6656408</v>
      </c>
      <c r="N26" s="232">
        <v>193551409.99222535</v>
      </c>
      <c r="O26" s="232">
        <f t="shared" si="5"/>
        <v>216941799.07902718</v>
      </c>
    </row>
    <row r="27" spans="1:16" x14ac:dyDescent="0.35">
      <c r="A27" s="54">
        <f t="shared" si="4"/>
        <v>2039</v>
      </c>
      <c r="B27" s="54">
        <f t="shared" si="4"/>
        <v>20</v>
      </c>
      <c r="C27" s="38"/>
      <c r="D27" s="190">
        <f>'Análisis de Alternativas'!D27*('Análisis de Sensibilidad'!$L$20)</f>
        <v>9535114.7987000011</v>
      </c>
      <c r="E27" s="38">
        <f t="shared" si="1"/>
        <v>9535114.7987000011</v>
      </c>
      <c r="F27" s="199">
        <f>NPV(10%,$E$8:E27)+$E$7</f>
        <v>1804294764.4987137</v>
      </c>
      <c r="G27" s="37">
        <f t="shared" si="2"/>
        <v>1417334.0573054687</v>
      </c>
      <c r="K27" s="6"/>
      <c r="L27" s="243"/>
      <c r="M27" s="242"/>
      <c r="N27" s="242"/>
      <c r="O27" s="242"/>
    </row>
    <row r="28" spans="1:16" x14ac:dyDescent="0.35">
      <c r="A28" s="54">
        <f t="shared" si="4"/>
        <v>2040</v>
      </c>
      <c r="B28" s="54">
        <f t="shared" si="4"/>
        <v>21</v>
      </c>
      <c r="C28" s="38"/>
      <c r="D28" s="190">
        <f>'Análisis de Alternativas'!D28*('Análisis de Sensibilidad'!$L$20)</f>
        <v>9535114.7987000011</v>
      </c>
      <c r="E28" s="38">
        <f t="shared" si="1"/>
        <v>9535114.7987000011</v>
      </c>
      <c r="F28" s="199">
        <f>NPV(10%,$E$8:E28)+$E$7</f>
        <v>1805583250.0053554</v>
      </c>
      <c r="G28" s="37">
        <f t="shared" si="2"/>
        <v>1288485.5066413351</v>
      </c>
      <c r="K28" s="6"/>
      <c r="L28" s="243"/>
      <c r="M28" s="242"/>
      <c r="N28" s="242"/>
      <c r="O28" s="242"/>
    </row>
    <row r="29" spans="1:16" x14ac:dyDescent="0.35">
      <c r="A29" s="54">
        <f t="shared" si="4"/>
        <v>2041</v>
      </c>
      <c r="B29" s="54">
        <f t="shared" si="4"/>
        <v>22</v>
      </c>
      <c r="C29" s="38"/>
      <c r="D29" s="190">
        <f>'Análisis de Alternativas'!D29*('Análisis de Sensibilidad'!$L$20)</f>
        <v>9535114.7987000011</v>
      </c>
      <c r="E29" s="38">
        <f t="shared" si="1"/>
        <v>9535114.7987000011</v>
      </c>
      <c r="F29" s="199">
        <f>NPV(10%,$E$8:E29)+$E$7</f>
        <v>1806754600.4659383</v>
      </c>
      <c r="G29" s="37">
        <f t="shared" si="2"/>
        <v>1171350.4605830316</v>
      </c>
      <c r="K29" s="6"/>
    </row>
    <row r="30" spans="1:16" x14ac:dyDescent="0.35">
      <c r="A30" s="54">
        <f t="shared" si="4"/>
        <v>2042</v>
      </c>
      <c r="B30" s="54">
        <f t="shared" si="4"/>
        <v>23</v>
      </c>
      <c r="C30" s="38"/>
      <c r="D30" s="190">
        <f>'Análisis de Alternativas'!D30*('Análisis de Sensibilidad'!$L$20)</f>
        <v>9535114.7987000011</v>
      </c>
      <c r="E30" s="38">
        <f t="shared" si="1"/>
        <v>9535114.7987000011</v>
      </c>
      <c r="F30" s="199">
        <f>NPV(10%,$E$8:E30)+$E$7</f>
        <v>1807819464.5210137</v>
      </c>
      <c r="G30" s="37">
        <f t="shared" si="2"/>
        <v>1064864.0550754834</v>
      </c>
      <c r="K30" s="235"/>
      <c r="L30" s="236"/>
      <c r="M30" s="237"/>
      <c r="N30" s="237"/>
      <c r="O30" s="237"/>
      <c r="P30" s="238"/>
    </row>
    <row r="31" spans="1:16" x14ac:dyDescent="0.35">
      <c r="A31" s="54">
        <f t="shared" si="4"/>
        <v>2043</v>
      </c>
      <c r="B31" s="54">
        <f t="shared" si="4"/>
        <v>24</v>
      </c>
      <c r="C31" s="38"/>
      <c r="D31" s="190">
        <f>'Análisis de Alternativas'!D31*('Análisis de Sensibilidad'!$L$20)</f>
        <v>9535114.7987000011</v>
      </c>
      <c r="E31" s="38">
        <f t="shared" si="1"/>
        <v>9535114.7987000011</v>
      </c>
      <c r="F31" s="199">
        <f>NPV(10%,$E$8:E31)+$E$7</f>
        <v>1808787522.7529006</v>
      </c>
      <c r="G31" s="37">
        <f t="shared" si="2"/>
        <v>968058.23188680317</v>
      </c>
      <c r="K31" s="239"/>
      <c r="L31" s="235"/>
      <c r="M31" s="240"/>
      <c r="N31" s="241"/>
      <c r="O31" s="241"/>
      <c r="P31" s="238"/>
    </row>
    <row r="32" spans="1:16" x14ac:dyDescent="0.35">
      <c r="A32" s="54">
        <f t="shared" si="4"/>
        <v>2044</v>
      </c>
      <c r="B32" s="54">
        <f t="shared" si="4"/>
        <v>25</v>
      </c>
      <c r="C32" s="38"/>
      <c r="D32" s="190">
        <f>'Análisis de Alternativas'!D32*('Análisis de Sensibilidad'!$L$20)</f>
        <v>9535114.7987000011</v>
      </c>
      <c r="E32" s="38">
        <f t="shared" si="1"/>
        <v>9535114.7987000011</v>
      </c>
      <c r="F32" s="199">
        <f>NPV(10%,$E$8:E32)+$E$7</f>
        <v>1809667575.6909795</v>
      </c>
      <c r="G32" s="37">
        <f t="shared" si="2"/>
        <v>880052.93807891174</v>
      </c>
      <c r="K32" s="238"/>
      <c r="L32" s="238"/>
      <c r="M32" s="238"/>
      <c r="N32" s="238"/>
      <c r="O32" s="238"/>
      <c r="P32" s="238"/>
    </row>
    <row r="33" spans="1:9" x14ac:dyDescent="0.35">
      <c r="A33" s="54">
        <f t="shared" si="4"/>
        <v>2045</v>
      </c>
      <c r="B33" s="54">
        <f t="shared" si="4"/>
        <v>26</v>
      </c>
      <c r="C33" s="38"/>
      <c r="D33" s="190">
        <f>'Análisis de Alternativas'!D33*('Análisis de Sensibilidad'!$L$20)</f>
        <v>9535114.7987000011</v>
      </c>
      <c r="E33" s="38">
        <f t="shared" si="1"/>
        <v>9535114.7987000011</v>
      </c>
      <c r="F33" s="199">
        <f>NPV(10%,$E$8:E33)+$E$7</f>
        <v>1810467623.8165057</v>
      </c>
      <c r="G33" s="37">
        <f t="shared" si="2"/>
        <v>800048.1255262834</v>
      </c>
    </row>
    <row r="34" spans="1:9" x14ac:dyDescent="0.35">
      <c r="A34" s="54">
        <f t="shared" si="4"/>
        <v>2046</v>
      </c>
      <c r="B34" s="54">
        <f t="shared" si="4"/>
        <v>27</v>
      </c>
      <c r="C34" s="38"/>
      <c r="D34" s="190">
        <f>'Análisis de Alternativas'!D34*('Análisis de Sensibilidad'!$L$20)</f>
        <v>9535114.7987000011</v>
      </c>
      <c r="E34" s="38">
        <f t="shared" si="1"/>
        <v>9535114.7987000011</v>
      </c>
      <c r="F34" s="199">
        <f>NPV(10%,$E$8:E34)+$E$7</f>
        <v>1811194940.2942567</v>
      </c>
      <c r="G34" s="37">
        <f t="shared" si="2"/>
        <v>727316.47775116656</v>
      </c>
    </row>
    <row r="35" spans="1:9" x14ac:dyDescent="0.35">
      <c r="A35" s="54">
        <f t="shared" si="4"/>
        <v>2047</v>
      </c>
      <c r="B35" s="54">
        <f t="shared" si="4"/>
        <v>28</v>
      </c>
      <c r="C35" s="38"/>
      <c r="D35" s="190">
        <f>'Análisis de Alternativas'!D35*('Análisis de Sensibilidad'!$L$20)</f>
        <v>9535114.7987000011</v>
      </c>
      <c r="E35" s="38">
        <f t="shared" si="1"/>
        <v>9535114.7987000011</v>
      </c>
      <c r="F35" s="199">
        <f>NPV(10%,$E$8:E35)+$E$7</f>
        <v>1811856137.0922124</v>
      </c>
      <c r="G35" s="37">
        <f t="shared" si="2"/>
        <v>661196.79795560602</v>
      </c>
    </row>
    <row r="36" spans="1:9" x14ac:dyDescent="0.35">
      <c r="A36" s="54">
        <f t="shared" si="4"/>
        <v>2048</v>
      </c>
      <c r="B36" s="54">
        <f t="shared" si="4"/>
        <v>29</v>
      </c>
      <c r="C36" s="38"/>
      <c r="D36" s="190">
        <f>'Análisis de Alternativas'!D36*('Análisis de Sensibilidad'!$L$20)</f>
        <v>9535114.7987000011</v>
      </c>
      <c r="E36" s="38">
        <f t="shared" si="1"/>
        <v>9535114.7987000011</v>
      </c>
      <c r="F36" s="199">
        <f>NPV(10%,$E$8:E36)+$E$7</f>
        <v>1812457225.090354</v>
      </c>
      <c r="G36" s="37">
        <f t="shared" si="2"/>
        <v>601087.99814146</v>
      </c>
    </row>
    <row r="37" spans="1:9" x14ac:dyDescent="0.35">
      <c r="A37" s="54">
        <f t="shared" si="4"/>
        <v>2049</v>
      </c>
      <c r="B37" s="54">
        <f t="shared" si="4"/>
        <v>30</v>
      </c>
      <c r="C37" s="38"/>
      <c r="D37" s="190">
        <f>'Análisis de Alternativas'!D37*('Análisis de Sensibilidad'!$L$20)</f>
        <v>9535114.7987000011</v>
      </c>
      <c r="E37" s="38">
        <f t="shared" si="1"/>
        <v>9535114.7987000011</v>
      </c>
      <c r="F37" s="199">
        <f>NPV(10%,$E$8:E37)+$E$7</f>
        <v>1813003668.725028</v>
      </c>
      <c r="G37" s="37">
        <f t="shared" si="2"/>
        <v>546443.63467405445</v>
      </c>
      <c r="H37" s="2"/>
      <c r="I37" s="2"/>
    </row>
    <row r="38" spans="1:9" x14ac:dyDescent="0.35">
      <c r="A38" s="54">
        <f t="shared" si="4"/>
        <v>2050</v>
      </c>
      <c r="B38" s="54">
        <f t="shared" si="4"/>
        <v>31</v>
      </c>
      <c r="C38" s="38"/>
      <c r="D38" s="190">
        <f>'Análisis de Alternativas'!D38*('Análisis de Sensibilidad'!$L$20)</f>
        <v>9535114.7987000011</v>
      </c>
      <c r="E38" s="38">
        <f t="shared" si="1"/>
        <v>9535114.7987000011</v>
      </c>
      <c r="F38" s="199">
        <f>NPV(10%,$E$8:E38)+$E$7</f>
        <v>1813500435.6656408</v>
      </c>
      <c r="G38" s="37">
        <f t="shared" si="2"/>
        <v>496766.94061277679</v>
      </c>
      <c r="H38" s="50"/>
      <c r="I38" s="51"/>
    </row>
    <row r="39" spans="1:9" x14ac:dyDescent="0.35">
      <c r="A39" s="318" t="s">
        <v>0</v>
      </c>
      <c r="B39" s="318"/>
      <c r="C39" s="63">
        <f>SUM(C7:C38)</f>
        <v>1894344185.7</v>
      </c>
      <c r="D39" s="63">
        <f>SUM(D7:D38)</f>
        <v>276518329.16230011</v>
      </c>
      <c r="E39" s="63">
        <f t="shared" ref="E39" si="6">SUM(C39:D39)</f>
        <v>2170862514.8622999</v>
      </c>
      <c r="F39" s="200">
        <f>NPV(10%,$E$8:E38)+$E$7</f>
        <v>1813500435.6656408</v>
      </c>
      <c r="G39" s="37">
        <f>SUM(G7:G38)</f>
        <v>1813500435.6656408</v>
      </c>
      <c r="H39" s="2"/>
      <c r="I39" s="2"/>
    </row>
    <row r="40" spans="1:9" x14ac:dyDescent="0.35">
      <c r="C40" s="41">
        <f>C39*1.16</f>
        <v>2197439255.4119997</v>
      </c>
      <c r="D40" s="41"/>
      <c r="E40" s="42"/>
      <c r="G40" s="37">
        <f>F39-G39</f>
        <v>0</v>
      </c>
      <c r="H40" s="2"/>
      <c r="I40" s="2"/>
    </row>
    <row r="41" spans="1:9" x14ac:dyDescent="0.35">
      <c r="C41" s="42"/>
      <c r="D41" s="42"/>
      <c r="E41" s="42"/>
      <c r="G41" s="43"/>
    </row>
    <row r="42" spans="1:9" x14ac:dyDescent="0.35">
      <c r="A42" s="33" t="s">
        <v>298</v>
      </c>
    </row>
    <row r="43" spans="1:9" x14ac:dyDescent="0.35">
      <c r="A43" s="33" t="s">
        <v>270</v>
      </c>
    </row>
    <row r="44" spans="1:9" ht="15" thickBot="1" x14ac:dyDescent="0.4">
      <c r="E44" s="37"/>
      <c r="F44" s="65"/>
    </row>
    <row r="45" spans="1:9" ht="15" thickBot="1" x14ac:dyDescent="0.4">
      <c r="A45" s="321" t="s">
        <v>41</v>
      </c>
      <c r="B45" s="321" t="s">
        <v>46</v>
      </c>
      <c r="C45" s="322" t="s">
        <v>47</v>
      </c>
      <c r="D45" s="322"/>
      <c r="E45" s="297" t="s">
        <v>48</v>
      </c>
      <c r="F45" s="297" t="s">
        <v>55</v>
      </c>
      <c r="H45" s="319" t="s">
        <v>49</v>
      </c>
      <c r="I45" s="320"/>
    </row>
    <row r="46" spans="1:9" ht="15" thickBot="1" x14ac:dyDescent="0.4">
      <c r="A46" s="321" t="s">
        <v>41</v>
      </c>
      <c r="B46" s="321" t="s">
        <v>41</v>
      </c>
      <c r="C46" s="163" t="s">
        <v>2</v>
      </c>
      <c r="D46" s="163" t="s">
        <v>53</v>
      </c>
      <c r="E46" s="297"/>
      <c r="F46" s="297"/>
      <c r="H46" s="44" t="s">
        <v>45</v>
      </c>
      <c r="I46" s="45" t="s">
        <v>50</v>
      </c>
    </row>
    <row r="47" spans="1:9" ht="15" thickBot="1" x14ac:dyDescent="0.4">
      <c r="A47" s="54">
        <v>2019</v>
      </c>
      <c r="B47" s="54">
        <v>0</v>
      </c>
      <c r="C47" s="38">
        <f>'Costos Alternativa 2'!E39</f>
        <v>709473532.77924132</v>
      </c>
      <c r="D47" s="38"/>
      <c r="E47" s="38">
        <f>SUM(C47:D47)</f>
        <v>709473532.77924132</v>
      </c>
      <c r="F47" s="38">
        <f>$E$47</f>
        <v>709473532.77924132</v>
      </c>
      <c r="G47" s="37">
        <f t="shared" ref="G47" si="7">+E47/((1.1)^B47)</f>
        <v>709473532.77924132</v>
      </c>
      <c r="H47" s="48" t="s">
        <v>4</v>
      </c>
      <c r="I47" s="49">
        <v>29</v>
      </c>
    </row>
    <row r="48" spans="1:9" ht="15" thickBot="1" x14ac:dyDescent="0.4">
      <c r="A48" s="54">
        <f t="shared" ref="A48:B63" si="8">+A47+1</f>
        <v>2020</v>
      </c>
      <c r="B48" s="54">
        <v>1</v>
      </c>
      <c r="C48" s="38">
        <f>'Costos Alternativa 2'!E40</f>
        <v>509934101.68507975</v>
      </c>
      <c r="D48" s="38"/>
      <c r="E48" s="38">
        <f t="shared" ref="E48:E77" si="9">SUM(C48:D48)</f>
        <v>509934101.68507975</v>
      </c>
      <c r="F48" s="38">
        <f>NPV(10%,$E$48:E48)+$E$47</f>
        <v>1173049988.8565865</v>
      </c>
      <c r="G48" s="37">
        <f>+E48/((1.1)^B48)</f>
        <v>463576456.07734519</v>
      </c>
      <c r="H48" s="39" t="s">
        <v>52</v>
      </c>
      <c r="I48" s="40">
        <f>F80</f>
        <v>2032659163.5767827</v>
      </c>
    </row>
    <row r="49" spans="1:10" ht="15" thickBot="1" x14ac:dyDescent="0.4">
      <c r="A49" s="54">
        <f t="shared" si="8"/>
        <v>2021</v>
      </c>
      <c r="B49" s="54">
        <f t="shared" si="8"/>
        <v>2</v>
      </c>
      <c r="C49" s="38">
        <f>'Costos Alternativa 2'!E41</f>
        <v>576447245.38313365</v>
      </c>
      <c r="D49" s="38"/>
      <c r="E49" s="38">
        <f t="shared" si="9"/>
        <v>576447245.38313365</v>
      </c>
      <c r="F49" s="38">
        <f>NPV(10%,$E$48:E49)+$E$47</f>
        <v>1649452670.9914076</v>
      </c>
      <c r="G49" s="37">
        <f>+E49/((1.1)^B49)</f>
        <v>476402682.13482112</v>
      </c>
      <c r="H49" s="39" t="s">
        <v>51</v>
      </c>
      <c r="I49" s="40">
        <f>PMT(0.1,I47,I48)</f>
        <v>-216941799.07902718</v>
      </c>
      <c r="J49" s="37">
        <f>I49-I9</f>
        <v>-23390389.086801827</v>
      </c>
    </row>
    <row r="50" spans="1:10" x14ac:dyDescent="0.35">
      <c r="A50" s="54">
        <f t="shared" si="8"/>
        <v>2022</v>
      </c>
      <c r="B50" s="54">
        <f t="shared" si="8"/>
        <v>3</v>
      </c>
      <c r="C50" s="38">
        <f>'Costos Alternativa 2'!E42</f>
        <v>421249910.08767456</v>
      </c>
      <c r="D50" s="190"/>
      <c r="E50" s="38">
        <f t="shared" si="9"/>
        <v>421249910.08767456</v>
      </c>
      <c r="F50" s="38">
        <f>NPV(10%,$E$48:E50)+$E$47</f>
        <v>1965943963.3187363</v>
      </c>
      <c r="G50" s="37">
        <f>+E50/((1.1)^B50)</f>
        <v>316491292.32732862</v>
      </c>
    </row>
    <row r="51" spans="1:10" x14ac:dyDescent="0.35">
      <c r="A51" s="54">
        <f t="shared" si="8"/>
        <v>2023</v>
      </c>
      <c r="B51" s="54">
        <f t="shared" si="8"/>
        <v>4</v>
      </c>
      <c r="C51" s="46"/>
      <c r="D51" s="190">
        <f>'Costos Op y M Alt 2'!E27</f>
        <v>9477232.2722500004</v>
      </c>
      <c r="E51" s="38">
        <f t="shared" si="9"/>
        <v>9477232.2722500004</v>
      </c>
      <c r="F51" s="38">
        <f>NPV(10%,$E$48:E51)+$E$47</f>
        <v>1972417040.480303</v>
      </c>
      <c r="G51" s="37">
        <f t="shared" ref="G51:G77" si="10">+E51/((1.1)^B51)</f>
        <v>6473077.1615668312</v>
      </c>
    </row>
    <row r="52" spans="1:10" x14ac:dyDescent="0.35">
      <c r="A52" s="54">
        <f t="shared" si="8"/>
        <v>2024</v>
      </c>
      <c r="B52" s="54">
        <f t="shared" si="8"/>
        <v>5</v>
      </c>
      <c r="C52" s="47"/>
      <c r="D52" s="190">
        <f>'Costos Op y M Alt 2'!E28</f>
        <v>9477232.2722500004</v>
      </c>
      <c r="E52" s="38">
        <f t="shared" si="9"/>
        <v>9477232.2722500004</v>
      </c>
      <c r="F52" s="38">
        <f>NPV(10%,$E$48:E52)+$E$47</f>
        <v>1978301656.0817273</v>
      </c>
      <c r="G52" s="37">
        <f t="shared" si="10"/>
        <v>5884615.6014243914</v>
      </c>
    </row>
    <row r="53" spans="1:10" x14ac:dyDescent="0.35">
      <c r="A53" s="54">
        <f t="shared" si="8"/>
        <v>2025</v>
      </c>
      <c r="B53" s="54">
        <f t="shared" si="8"/>
        <v>6</v>
      </c>
      <c r="C53" s="38"/>
      <c r="D53" s="190">
        <f>'Costos Op y M Alt 2'!E29</f>
        <v>9477232.2722500004</v>
      </c>
      <c r="E53" s="38">
        <f t="shared" si="9"/>
        <v>9477232.2722500004</v>
      </c>
      <c r="F53" s="38">
        <f>NPV(10%,$E$48:E53)+$E$47</f>
        <v>1983651306.6284769</v>
      </c>
      <c r="G53" s="37">
        <f t="shared" si="10"/>
        <v>5349650.5467494465</v>
      </c>
    </row>
    <row r="54" spans="1:10" x14ac:dyDescent="0.35">
      <c r="A54" s="54">
        <f t="shared" si="8"/>
        <v>2026</v>
      </c>
      <c r="B54" s="54">
        <f t="shared" si="8"/>
        <v>7</v>
      </c>
      <c r="C54" s="47"/>
      <c r="D54" s="190">
        <f>'Costos Op y M Alt 2'!E30</f>
        <v>9477232.2722500004</v>
      </c>
      <c r="E54" s="38">
        <f t="shared" si="9"/>
        <v>9477232.2722500004</v>
      </c>
      <c r="F54" s="38">
        <f>NPV(10%,$E$48:E54)+$E$47</f>
        <v>1988514625.3073399</v>
      </c>
      <c r="G54" s="37">
        <f t="shared" si="10"/>
        <v>4863318.6788631324</v>
      </c>
    </row>
    <row r="55" spans="1:10" x14ac:dyDescent="0.35">
      <c r="A55" s="54">
        <f t="shared" si="8"/>
        <v>2027</v>
      </c>
      <c r="B55" s="54">
        <f t="shared" si="8"/>
        <v>8</v>
      </c>
      <c r="C55" s="38"/>
      <c r="D55" s="190">
        <f>'Costos Op y M Alt 2'!E31</f>
        <v>9477232.2722500004</v>
      </c>
      <c r="E55" s="38">
        <f t="shared" si="9"/>
        <v>9477232.2722500004</v>
      </c>
      <c r="F55" s="38">
        <f>NPV(10%,$E$48:E55)+$E$47</f>
        <v>1992935824.1063063</v>
      </c>
      <c r="G55" s="37">
        <f t="shared" si="10"/>
        <v>4421198.7989664841</v>
      </c>
    </row>
    <row r="56" spans="1:10" x14ac:dyDescent="0.35">
      <c r="A56" s="54">
        <f t="shared" si="8"/>
        <v>2028</v>
      </c>
      <c r="B56" s="54">
        <f t="shared" si="8"/>
        <v>9</v>
      </c>
      <c r="C56" s="38"/>
      <c r="D56" s="190">
        <f>'Costos Op y M Alt 2'!E32</f>
        <v>9477232.2722500004</v>
      </c>
      <c r="E56" s="38">
        <f t="shared" si="9"/>
        <v>9477232.2722500004</v>
      </c>
      <c r="F56" s="38">
        <f>NPV(10%,$E$48:E56)+$E$47</f>
        <v>1996955095.7417305</v>
      </c>
      <c r="G56" s="37">
        <f t="shared" si="10"/>
        <v>4019271.6354240761</v>
      </c>
    </row>
    <row r="57" spans="1:10" x14ac:dyDescent="0.35">
      <c r="A57" s="54">
        <f t="shared" si="8"/>
        <v>2029</v>
      </c>
      <c r="B57" s="54">
        <f t="shared" si="8"/>
        <v>10</v>
      </c>
      <c r="C57" s="38"/>
      <c r="D57" s="190">
        <f>'Costos Op y M Alt 2'!E33</f>
        <v>9477232.2722500004</v>
      </c>
      <c r="E57" s="38">
        <f t="shared" si="9"/>
        <v>9477232.2722500004</v>
      </c>
      <c r="F57" s="38">
        <f>NPV(10%,$E$48:E57)+$E$47</f>
        <v>2000608979.0466614</v>
      </c>
      <c r="G57" s="37">
        <f t="shared" si="10"/>
        <v>3653883.304930978</v>
      </c>
    </row>
    <row r="58" spans="1:10" x14ac:dyDescent="0.35">
      <c r="A58" s="54">
        <f t="shared" si="8"/>
        <v>2030</v>
      </c>
      <c r="B58" s="54">
        <f t="shared" si="8"/>
        <v>11</v>
      </c>
      <c r="C58" s="38"/>
      <c r="D58" s="190">
        <f>'Costos Op y M Alt 2'!E34</f>
        <v>9477232.2722500004</v>
      </c>
      <c r="E58" s="38">
        <f t="shared" si="9"/>
        <v>9477232.2722500004</v>
      </c>
      <c r="F58" s="38">
        <f>NPV(10%,$E$48:E58)+$E$47</f>
        <v>2003930691.1420531</v>
      </c>
      <c r="G58" s="37">
        <f t="shared" si="10"/>
        <v>3321712.0953917978</v>
      </c>
    </row>
    <row r="59" spans="1:10" x14ac:dyDescent="0.35">
      <c r="A59" s="54">
        <f t="shared" si="8"/>
        <v>2031</v>
      </c>
      <c r="B59" s="54">
        <f t="shared" si="8"/>
        <v>12</v>
      </c>
      <c r="C59" s="38"/>
      <c r="D59" s="190">
        <f>'Costos Op y M Alt 2'!E35</f>
        <v>9477232.2722500004</v>
      </c>
      <c r="E59" s="38">
        <f t="shared" si="9"/>
        <v>9477232.2722500004</v>
      </c>
      <c r="F59" s="38">
        <f>NPV(10%,$E$48:E59)+$E$47</f>
        <v>2006950429.4105911</v>
      </c>
      <c r="G59" s="37">
        <f t="shared" si="10"/>
        <v>3019738.2685379982</v>
      </c>
    </row>
    <row r="60" spans="1:10" x14ac:dyDescent="0.35">
      <c r="A60" s="54">
        <f t="shared" si="8"/>
        <v>2032</v>
      </c>
      <c r="B60" s="54">
        <f t="shared" si="8"/>
        <v>13</v>
      </c>
      <c r="C60" s="38"/>
      <c r="D60" s="190">
        <f>'Costos Op y M Alt 2'!E36</f>
        <v>9477232.2722500004</v>
      </c>
      <c r="E60" s="38">
        <f t="shared" si="9"/>
        <v>9477232.2722500004</v>
      </c>
      <c r="F60" s="38">
        <f>NPV(10%,$E$48:E60)+$E$47</f>
        <v>2009695646.018353</v>
      </c>
      <c r="G60" s="37">
        <f t="shared" si="10"/>
        <v>2745216.6077618166</v>
      </c>
    </row>
    <row r="61" spans="1:10" x14ac:dyDescent="0.35">
      <c r="A61" s="54">
        <f t="shared" si="8"/>
        <v>2033</v>
      </c>
      <c r="B61" s="54">
        <f t="shared" si="8"/>
        <v>14</v>
      </c>
      <c r="C61" s="38"/>
      <c r="D61" s="190">
        <f>'Costos Op y M Alt 2'!E37</f>
        <v>9477232.2722500004</v>
      </c>
      <c r="E61" s="38">
        <f t="shared" si="9"/>
        <v>9477232.2722500004</v>
      </c>
      <c r="F61" s="38">
        <f>NPV(10%,$E$48:E61)+$E$47</f>
        <v>2012191297.4799545</v>
      </c>
      <c r="G61" s="37">
        <f t="shared" si="10"/>
        <v>2495651.4616016508</v>
      </c>
    </row>
    <row r="62" spans="1:10" x14ac:dyDescent="0.35">
      <c r="A62" s="54">
        <f t="shared" si="8"/>
        <v>2034</v>
      </c>
      <c r="B62" s="54">
        <f t="shared" si="8"/>
        <v>15</v>
      </c>
      <c r="C62" s="38"/>
      <c r="D62" s="190">
        <f>'Costos Op y M Alt 2'!E38</f>
        <v>9477232.2722500004</v>
      </c>
      <c r="E62" s="38">
        <f t="shared" si="9"/>
        <v>9477232.2722500004</v>
      </c>
      <c r="F62" s="38">
        <f>NPV(10%,$E$48:E62)+$E$47</f>
        <v>2014460071.5359561</v>
      </c>
      <c r="G62" s="37">
        <f t="shared" si="10"/>
        <v>2268774.0560015007</v>
      </c>
    </row>
    <row r="63" spans="1:10" x14ac:dyDescent="0.35">
      <c r="A63" s="54">
        <f t="shared" si="8"/>
        <v>2035</v>
      </c>
      <c r="B63" s="54">
        <f t="shared" si="8"/>
        <v>16</v>
      </c>
      <c r="C63" s="38"/>
      <c r="D63" s="190">
        <f>'Costos Op y M Alt 2'!E39</f>
        <v>9477232.2722500004</v>
      </c>
      <c r="E63" s="38">
        <f t="shared" si="9"/>
        <v>9477232.2722500004</v>
      </c>
      <c r="F63" s="38">
        <f>NPV(10%,$E$48:E63)+$E$47</f>
        <v>2016522593.4050484</v>
      </c>
      <c r="G63" s="37">
        <f t="shared" si="10"/>
        <v>2062521.8690922733</v>
      </c>
    </row>
    <row r="64" spans="1:10" x14ac:dyDescent="0.35">
      <c r="A64" s="54">
        <f t="shared" ref="A64:B79" si="11">+A63+1</f>
        <v>2036</v>
      </c>
      <c r="B64" s="54">
        <f t="shared" si="11"/>
        <v>17</v>
      </c>
      <c r="C64" s="38"/>
      <c r="D64" s="190">
        <f>'Costos Op y M Alt 2'!E40</f>
        <v>9477232.2722500004</v>
      </c>
      <c r="E64" s="38">
        <f t="shared" si="9"/>
        <v>9477232.2722500004</v>
      </c>
      <c r="F64" s="38">
        <f>NPV(10%,$E$48:E64)+$E$47</f>
        <v>2018397613.2860413</v>
      </c>
      <c r="G64" s="37">
        <f t="shared" si="10"/>
        <v>1875019.8809929758</v>
      </c>
    </row>
    <row r="65" spans="1:9" x14ac:dyDescent="0.35">
      <c r="A65" s="54">
        <f t="shared" si="11"/>
        <v>2037</v>
      </c>
      <c r="B65" s="54">
        <f t="shared" si="11"/>
        <v>18</v>
      </c>
      <c r="C65" s="38"/>
      <c r="D65" s="190">
        <f>'Costos Op y M Alt 2'!E41</f>
        <v>9477232.2722500004</v>
      </c>
      <c r="E65" s="38">
        <f t="shared" si="9"/>
        <v>9477232.2722500004</v>
      </c>
      <c r="F65" s="38">
        <f>NPV(10%,$E$48:E65)+$E$47</f>
        <v>2020102176.8142166</v>
      </c>
      <c r="G65" s="37">
        <f t="shared" si="10"/>
        <v>1704563.5281754322</v>
      </c>
    </row>
    <row r="66" spans="1:9" x14ac:dyDescent="0.35">
      <c r="A66" s="54">
        <f t="shared" si="11"/>
        <v>2038</v>
      </c>
      <c r="B66" s="54">
        <f t="shared" si="11"/>
        <v>19</v>
      </c>
      <c r="C66" s="38"/>
      <c r="D66" s="190">
        <f>'Costos Op y M Alt 2'!E42</f>
        <v>9477232.2722500004</v>
      </c>
      <c r="E66" s="38">
        <f t="shared" si="9"/>
        <v>9477232.2722500004</v>
      </c>
      <c r="F66" s="38">
        <f>NPV(10%,$E$48:E66)+$E$47</f>
        <v>2021651780.0216489</v>
      </c>
      <c r="G66" s="37">
        <f t="shared" si="10"/>
        <v>1549603.2074322109</v>
      </c>
    </row>
    <row r="67" spans="1:9" x14ac:dyDescent="0.35">
      <c r="A67" s="54">
        <f t="shared" si="11"/>
        <v>2039</v>
      </c>
      <c r="B67" s="54">
        <f t="shared" si="11"/>
        <v>20</v>
      </c>
      <c r="C67" s="38"/>
      <c r="D67" s="190">
        <f>'Costos Op y M Alt 2'!E43</f>
        <v>9477232.2722500004</v>
      </c>
      <c r="E67" s="38">
        <f t="shared" si="9"/>
        <v>9477232.2722500004</v>
      </c>
      <c r="F67" s="38">
        <f>NPV(10%,$E$48:E67)+$E$47</f>
        <v>2023060510.2102237</v>
      </c>
      <c r="G67" s="37">
        <f t="shared" si="10"/>
        <v>1408730.1885747372</v>
      </c>
    </row>
    <row r="68" spans="1:9" x14ac:dyDescent="0.35">
      <c r="A68" s="54">
        <f t="shared" si="11"/>
        <v>2040</v>
      </c>
      <c r="B68" s="54">
        <f t="shared" si="11"/>
        <v>21</v>
      </c>
      <c r="C68" s="38"/>
      <c r="D68" s="190">
        <f>'Costos Op y M Alt 2'!E44</f>
        <v>9477232.2722500004</v>
      </c>
      <c r="E68" s="38">
        <f t="shared" si="9"/>
        <v>9477232.2722500004</v>
      </c>
      <c r="F68" s="38">
        <f>NPV(10%,$E$48:E68)+$E$47</f>
        <v>2024341174.018019</v>
      </c>
      <c r="G68" s="37">
        <f t="shared" si="10"/>
        <v>1280663.8077952154</v>
      </c>
    </row>
    <row r="69" spans="1:9" x14ac:dyDescent="0.35">
      <c r="A69" s="54">
        <f t="shared" si="11"/>
        <v>2041</v>
      </c>
      <c r="B69" s="54">
        <f t="shared" si="11"/>
        <v>22</v>
      </c>
      <c r="C69" s="38"/>
      <c r="D69" s="190">
        <f>'Costos Op y M Alt 2'!E45</f>
        <v>9477232.2722500004</v>
      </c>
      <c r="E69" s="38">
        <f t="shared" si="9"/>
        <v>9477232.2722500004</v>
      </c>
      <c r="F69" s="38">
        <f>NPV(10%,$E$48:E69)+$E$47</f>
        <v>2025505413.8432872</v>
      </c>
      <c r="G69" s="37">
        <f t="shared" si="10"/>
        <v>1164239.8252683775</v>
      </c>
    </row>
    <row r="70" spans="1:9" x14ac:dyDescent="0.35">
      <c r="A70" s="54">
        <f t="shared" si="11"/>
        <v>2042</v>
      </c>
      <c r="B70" s="54">
        <f t="shared" si="11"/>
        <v>23</v>
      </c>
      <c r="C70" s="38"/>
      <c r="D70" s="190">
        <f>'Costos Op y M Alt 2'!E46</f>
        <v>9477232.2722500004</v>
      </c>
      <c r="E70" s="38">
        <f t="shared" si="9"/>
        <v>9477232.2722500004</v>
      </c>
      <c r="F70" s="38">
        <f>NPV(10%,$E$48:E70)+$E$47</f>
        <v>2026563813.6844404</v>
      </c>
      <c r="G70" s="37">
        <f t="shared" si="10"/>
        <v>1058399.8411530703</v>
      </c>
    </row>
    <row r="71" spans="1:9" x14ac:dyDescent="0.35">
      <c r="A71" s="54">
        <f t="shared" si="11"/>
        <v>2043</v>
      </c>
      <c r="B71" s="54">
        <f t="shared" si="11"/>
        <v>24</v>
      </c>
      <c r="C71" s="38"/>
      <c r="D71" s="190">
        <f>'Costos Op y M Alt 2'!E47</f>
        <v>9477232.2722500004</v>
      </c>
      <c r="E71" s="38">
        <f t="shared" si="9"/>
        <v>9477232.2722500004</v>
      </c>
      <c r="F71" s="38">
        <f>NPV(10%,$E$48:E71)+$E$47</f>
        <v>2027525995.3582158</v>
      </c>
      <c r="G71" s="37">
        <f t="shared" si="10"/>
        <v>962181.67377551866</v>
      </c>
    </row>
    <row r="72" spans="1:9" x14ac:dyDescent="0.35">
      <c r="A72" s="54">
        <f t="shared" si="11"/>
        <v>2044</v>
      </c>
      <c r="B72" s="54">
        <f t="shared" si="11"/>
        <v>25</v>
      </c>
      <c r="C72" s="38"/>
      <c r="D72" s="190">
        <f>'Costos Op y M Alt 2'!E48</f>
        <v>9477232.2722500004</v>
      </c>
      <c r="E72" s="38">
        <f t="shared" si="9"/>
        <v>9477232.2722500004</v>
      </c>
      <c r="F72" s="38">
        <f>NPV(10%,$E$48:E72)+$E$47</f>
        <v>2028400705.9707389</v>
      </c>
      <c r="G72" s="37">
        <f t="shared" si="10"/>
        <v>874710.61252319871</v>
      </c>
    </row>
    <row r="73" spans="1:9" x14ac:dyDescent="0.35">
      <c r="A73" s="54">
        <f t="shared" si="11"/>
        <v>2045</v>
      </c>
      <c r="B73" s="54">
        <f t="shared" si="11"/>
        <v>26</v>
      </c>
      <c r="C73" s="38"/>
      <c r="D73" s="190">
        <f>'Costos Op y M Alt 2'!E49</f>
        <v>9477232.2722500004</v>
      </c>
      <c r="E73" s="38">
        <f t="shared" si="9"/>
        <v>9477232.2722500004</v>
      </c>
      <c r="F73" s="38">
        <f>NPV(10%,$E$48:E73)+$E$47</f>
        <v>2029195897.4366693</v>
      </c>
      <c r="G73" s="37">
        <f t="shared" si="10"/>
        <v>795191.46593018051</v>
      </c>
    </row>
    <row r="74" spans="1:9" x14ac:dyDescent="0.35">
      <c r="A74" s="54">
        <f t="shared" si="11"/>
        <v>2046</v>
      </c>
      <c r="B74" s="54">
        <f t="shared" si="11"/>
        <v>27</v>
      </c>
      <c r="C74" s="38"/>
      <c r="D74" s="190">
        <f>'Costos Op y M Alt 2'!E50</f>
        <v>9477232.2722500004</v>
      </c>
      <c r="E74" s="38">
        <f t="shared" si="9"/>
        <v>9477232.2722500004</v>
      </c>
      <c r="F74" s="38">
        <f>NPV(10%,$E$48:E74)+$E$47</f>
        <v>2029918798.7693331</v>
      </c>
      <c r="G74" s="37">
        <f t="shared" si="10"/>
        <v>722901.33266380033</v>
      </c>
    </row>
    <row r="75" spans="1:9" x14ac:dyDescent="0.35">
      <c r="A75" s="54">
        <f t="shared" si="11"/>
        <v>2047</v>
      </c>
      <c r="B75" s="54">
        <f t="shared" si="11"/>
        <v>28</v>
      </c>
      <c r="C75" s="38"/>
      <c r="D75" s="190">
        <f>'Costos Op y M Alt 2'!E51</f>
        <v>9477232.2722500004</v>
      </c>
      <c r="E75" s="38">
        <f t="shared" si="9"/>
        <v>9477232.2722500004</v>
      </c>
      <c r="F75" s="38">
        <f>NPV(10%,$E$48:E75)+$E$47</f>
        <v>2030575981.7990274</v>
      </c>
      <c r="G75" s="37">
        <f t="shared" si="10"/>
        <v>657183.02969436394</v>
      </c>
    </row>
    <row r="76" spans="1:9" x14ac:dyDescent="0.35">
      <c r="A76" s="54">
        <f t="shared" si="11"/>
        <v>2048</v>
      </c>
      <c r="B76" s="54">
        <f t="shared" si="11"/>
        <v>29</v>
      </c>
      <c r="C76" s="38"/>
      <c r="D76" s="190">
        <f>'Costos Op y M Alt 2'!E52</f>
        <v>9477232.2722500004</v>
      </c>
      <c r="E76" s="38">
        <f t="shared" si="9"/>
        <v>9477232.2722500004</v>
      </c>
      <c r="F76" s="38">
        <f>NPV(10%,$E$48:E76)+$E$47</f>
        <v>2031173420.9169314</v>
      </c>
      <c r="G76" s="37">
        <f t="shared" si="10"/>
        <v>597439.11790396727</v>
      </c>
    </row>
    <row r="77" spans="1:9" x14ac:dyDescent="0.35">
      <c r="A77" s="54">
        <f t="shared" si="11"/>
        <v>2049</v>
      </c>
      <c r="B77" s="54">
        <f t="shared" si="11"/>
        <v>30</v>
      </c>
      <c r="C77" s="38"/>
      <c r="D77" s="190">
        <f>'Costos Op y M Alt 2'!E53</f>
        <v>9477232.2722500004</v>
      </c>
      <c r="E77" s="38">
        <f t="shared" si="9"/>
        <v>9477232.2722500004</v>
      </c>
      <c r="F77" s="38">
        <f>NPV(10%,$E$48:E77)+$E$47</f>
        <v>2031716547.3877532</v>
      </c>
      <c r="G77" s="37">
        <f t="shared" si="10"/>
        <v>543126.4708217883</v>
      </c>
      <c r="H77" s="2"/>
      <c r="I77" s="2"/>
    </row>
    <row r="78" spans="1:9" x14ac:dyDescent="0.35">
      <c r="A78" s="54">
        <f t="shared" si="11"/>
        <v>2050</v>
      </c>
      <c r="B78" s="54">
        <f t="shared" si="11"/>
        <v>31</v>
      </c>
      <c r="C78" s="38"/>
      <c r="D78" s="190">
        <f>'Costos Op y M Alt 2'!E54</f>
        <v>9477232.2722500004</v>
      </c>
      <c r="E78" s="38">
        <f>SUM(C78:D78)</f>
        <v>9477232.2722500004</v>
      </c>
      <c r="F78" s="38">
        <f>NPV(10%,$E$48:E78)+$E$47</f>
        <v>2032210298.724864</v>
      </c>
      <c r="G78" s="37">
        <f>+E78/((1.1)^B78)</f>
        <v>493751.33711071667</v>
      </c>
      <c r="H78" s="50"/>
      <c r="I78" s="51"/>
    </row>
    <row r="79" spans="1:9" x14ac:dyDescent="0.35">
      <c r="A79" s="54">
        <f t="shared" si="11"/>
        <v>2051</v>
      </c>
      <c r="B79" s="54">
        <f t="shared" si="11"/>
        <v>32</v>
      </c>
      <c r="C79" s="38"/>
      <c r="D79" s="190">
        <f>'Costos Op y M Alt 2'!E55</f>
        <v>9477232.2722500004</v>
      </c>
      <c r="E79" s="38">
        <f>SUM(C79:D79)</f>
        <v>9477232.2722500004</v>
      </c>
      <c r="F79" s="38">
        <f>NPV(10%,$E$48:E79)+$E$47</f>
        <v>2032659163.5767827</v>
      </c>
      <c r="G79" s="37">
        <f>+E79/((1.1)^B79)</f>
        <v>448864.85191883327</v>
      </c>
      <c r="H79" s="50"/>
      <c r="I79" s="51"/>
    </row>
    <row r="80" spans="1:9" x14ac:dyDescent="0.35">
      <c r="A80" s="318" t="s">
        <v>0</v>
      </c>
      <c r="B80" s="318"/>
      <c r="C80" s="63">
        <f>SUM(C47:C78)</f>
        <v>2217104789.9351292</v>
      </c>
      <c r="D80" s="63">
        <f>SUM(D47:D78)</f>
        <v>265362503.62299994</v>
      </c>
      <c r="E80" s="63">
        <f t="shared" ref="E80" si="12">SUM(C80:D80)</f>
        <v>2482467293.5581293</v>
      </c>
      <c r="F80" s="201">
        <f>NPV(10%,$E$48:E79)+$E$47</f>
        <v>2032659163.5767827</v>
      </c>
      <c r="G80" s="37">
        <f>SUM(G47:G79)</f>
        <v>2032659163.5767829</v>
      </c>
      <c r="H80" s="2"/>
      <c r="I80" s="2"/>
    </row>
    <row r="81" spans="3:9" x14ac:dyDescent="0.35">
      <c r="C81" s="41">
        <f>C80*1.16</f>
        <v>2571841556.3247495</v>
      </c>
      <c r="D81" s="41"/>
      <c r="E81" s="42"/>
      <c r="G81" s="37">
        <f>F80-G80</f>
        <v>0</v>
      </c>
      <c r="H81" s="2"/>
      <c r="I81" s="2"/>
    </row>
  </sheetData>
  <mergeCells count="14">
    <mergeCell ref="H5:I5"/>
    <mergeCell ref="A5:A6"/>
    <mergeCell ref="B5:B6"/>
    <mergeCell ref="C5:D5"/>
    <mergeCell ref="E5:E6"/>
    <mergeCell ref="F5:F6"/>
    <mergeCell ref="H45:I45"/>
    <mergeCell ref="A80:B80"/>
    <mergeCell ref="A39:B39"/>
    <mergeCell ref="A45:A46"/>
    <mergeCell ref="B45:B46"/>
    <mergeCell ref="C45:D45"/>
    <mergeCell ref="E45:E46"/>
    <mergeCell ref="F45:F4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288B-30F8-4616-BC86-A3CB9AFC4450}">
  <dimension ref="B2:K40"/>
  <sheetViews>
    <sheetView zoomScale="70" zoomScaleNormal="70" workbookViewId="0">
      <selection activeCell="Q30" sqref="Q30"/>
    </sheetView>
  </sheetViews>
  <sheetFormatPr baseColWidth="10" defaultColWidth="11.453125" defaultRowHeight="14.5" x14ac:dyDescent="0.35"/>
  <cols>
    <col min="1" max="1" width="11.453125" style="12"/>
    <col min="2" max="2" width="14.7265625" style="12" customWidth="1"/>
    <col min="3" max="3" width="11.453125" style="12"/>
    <col min="4" max="4" width="13" style="12" customWidth="1"/>
    <col min="5" max="5" width="20.453125" style="12" customWidth="1"/>
    <col min="6" max="16384" width="11.453125" style="12"/>
  </cols>
  <sheetData>
    <row r="2" spans="2:11" x14ac:dyDescent="0.35">
      <c r="B2" s="323" t="s">
        <v>241</v>
      </c>
      <c r="C2" s="323"/>
      <c r="D2" s="323"/>
      <c r="E2" s="323"/>
    </row>
    <row r="3" spans="2:11" x14ac:dyDescent="0.35">
      <c r="B3" s="202"/>
      <c r="C3" s="202"/>
      <c r="D3" s="202"/>
      <c r="E3" s="202"/>
    </row>
    <row r="4" spans="2:11" ht="26" x14ac:dyDescent="0.35">
      <c r="B4" s="203" t="s">
        <v>246</v>
      </c>
      <c r="C4" s="203" t="s">
        <v>41</v>
      </c>
      <c r="D4" s="203" t="s">
        <v>241</v>
      </c>
      <c r="E4" s="203" t="s">
        <v>242</v>
      </c>
      <c r="J4" s="204"/>
      <c r="K4" s="205"/>
    </row>
    <row r="5" spans="2:11" x14ac:dyDescent="0.35">
      <c r="B5" s="324" t="s">
        <v>243</v>
      </c>
      <c r="C5" s="206">
        <v>2015</v>
      </c>
      <c r="D5" s="207">
        <v>899931</v>
      </c>
      <c r="E5" s="208"/>
      <c r="J5" s="204"/>
      <c r="K5" s="204"/>
    </row>
    <row r="6" spans="2:11" x14ac:dyDescent="0.35">
      <c r="B6" s="324"/>
      <c r="C6" s="206">
        <v>2016</v>
      </c>
      <c r="D6" s="207">
        <v>921855</v>
      </c>
      <c r="E6" s="209">
        <v>2.4361867743193599E-2</v>
      </c>
      <c r="G6" s="210"/>
    </row>
    <row r="7" spans="2:11" x14ac:dyDescent="0.35">
      <c r="B7" s="324"/>
      <c r="C7" s="206">
        <v>2017</v>
      </c>
      <c r="D7" s="207">
        <v>944314</v>
      </c>
      <c r="E7" s="209">
        <v>2.4362833634356873E-2</v>
      </c>
      <c r="G7" s="210"/>
    </row>
    <row r="8" spans="2:11" x14ac:dyDescent="0.35">
      <c r="B8" s="324"/>
      <c r="C8" s="206">
        <v>2018</v>
      </c>
      <c r="D8" s="207">
        <v>967319</v>
      </c>
      <c r="E8" s="209">
        <v>2.4361600060996746E-2</v>
      </c>
      <c r="G8" s="210"/>
    </row>
    <row r="9" spans="2:11" x14ac:dyDescent="0.35">
      <c r="B9" s="324"/>
      <c r="C9" s="206">
        <v>2019</v>
      </c>
      <c r="D9" s="207">
        <v>984046</v>
      </c>
      <c r="E9" s="209">
        <v>1.7292123901215595E-2</v>
      </c>
      <c r="G9" s="210"/>
    </row>
    <row r="10" spans="2:11" x14ac:dyDescent="0.35">
      <c r="B10" s="324"/>
      <c r="C10" s="206">
        <v>2020</v>
      </c>
      <c r="D10" s="207">
        <v>1000617</v>
      </c>
      <c r="E10" s="209">
        <v>1.6839659934596574E-2</v>
      </c>
      <c r="G10" s="210"/>
    </row>
    <row r="11" spans="2:11" x14ac:dyDescent="0.35">
      <c r="B11" s="324"/>
      <c r="C11" s="206">
        <v>2021</v>
      </c>
      <c r="D11" s="207">
        <v>1017011</v>
      </c>
      <c r="E11" s="209">
        <v>1.6383891139167162E-2</v>
      </c>
      <c r="G11" s="210"/>
    </row>
    <row r="12" spans="2:11" x14ac:dyDescent="0.35">
      <c r="B12" s="324"/>
      <c r="C12" s="206">
        <v>2022</v>
      </c>
      <c r="D12" s="207">
        <v>1033223</v>
      </c>
      <c r="E12" s="209">
        <v>1.5940830531823158E-2</v>
      </c>
      <c r="G12" s="210"/>
    </row>
    <row r="13" spans="2:11" x14ac:dyDescent="0.35">
      <c r="B13" s="324"/>
      <c r="C13" s="206">
        <v>2023</v>
      </c>
      <c r="D13" s="207">
        <v>1049244</v>
      </c>
      <c r="E13" s="209">
        <v>1.5505849172927855E-2</v>
      </c>
      <c r="G13" s="210"/>
    </row>
    <row r="14" spans="2:11" x14ac:dyDescent="0.35">
      <c r="B14" s="324"/>
      <c r="C14" s="206">
        <v>2024</v>
      </c>
      <c r="D14" s="207">
        <v>1065071</v>
      </c>
      <c r="E14" s="209">
        <v>1.5084193952979552E-2</v>
      </c>
      <c r="G14" s="210"/>
    </row>
    <row r="15" spans="2:11" x14ac:dyDescent="0.35">
      <c r="B15" s="324"/>
      <c r="C15" s="206">
        <v>2025</v>
      </c>
      <c r="D15" s="207">
        <v>1080694</v>
      </c>
      <c r="E15" s="209">
        <v>1.4668505667697174E-2</v>
      </c>
      <c r="G15" s="210"/>
    </row>
    <row r="16" spans="2:11" x14ac:dyDescent="0.35">
      <c r="B16" s="324"/>
      <c r="C16" s="206">
        <v>2026</v>
      </c>
      <c r="D16" s="207">
        <v>1096099</v>
      </c>
      <c r="E16" s="209">
        <v>1.4254728905684688E-2</v>
      </c>
      <c r="G16" s="210"/>
    </row>
    <row r="17" spans="2:7" x14ac:dyDescent="0.35">
      <c r="B17" s="324"/>
      <c r="C17" s="206">
        <v>2027</v>
      </c>
      <c r="D17" s="207">
        <v>1111303</v>
      </c>
      <c r="E17" s="209">
        <v>1.3871009826667224E-2</v>
      </c>
      <c r="G17" s="210"/>
    </row>
    <row r="18" spans="2:7" x14ac:dyDescent="0.35">
      <c r="B18" s="324"/>
      <c r="C18" s="206">
        <v>2028</v>
      </c>
      <c r="D18" s="207">
        <v>1126314</v>
      </c>
      <c r="E18" s="209">
        <v>1.3507567243137064E-2</v>
      </c>
      <c r="G18" s="210"/>
    </row>
    <row r="19" spans="2:7" x14ac:dyDescent="0.35">
      <c r="B19" s="324"/>
      <c r="C19" s="206">
        <v>2029</v>
      </c>
      <c r="D19" s="207">
        <v>1141119</v>
      </c>
      <c r="E19" s="209">
        <v>1.3144647052242941E-2</v>
      </c>
      <c r="G19" s="210"/>
    </row>
    <row r="20" spans="2:7" x14ac:dyDescent="0.35">
      <c r="B20" s="324"/>
      <c r="C20" s="206">
        <v>2030</v>
      </c>
      <c r="D20" s="207">
        <v>1155724</v>
      </c>
      <c r="E20" s="209">
        <v>1.2798840436448744E-2</v>
      </c>
      <c r="G20" s="210"/>
    </row>
    <row r="21" spans="2:7" x14ac:dyDescent="0.35">
      <c r="B21" s="325" t="s">
        <v>244</v>
      </c>
      <c r="C21" s="211">
        <v>2031</v>
      </c>
      <c r="D21" s="212">
        <f>D20*(1+$E$21)</f>
        <v>1170103.0843463629</v>
      </c>
      <c r="E21" s="209">
        <v>1.2441624770587901E-2</v>
      </c>
      <c r="G21" s="210"/>
    </row>
    <row r="22" spans="2:7" x14ac:dyDescent="0.35">
      <c r="B22" s="325"/>
      <c r="C22" s="211">
        <v>2032</v>
      </c>
      <c r="D22" s="212">
        <f t="shared" ref="D22:D39" si="0">D21*(1+$E$21)</f>
        <v>1184661.0678647079</v>
      </c>
      <c r="E22" s="209">
        <v>1.20872613672438E-2</v>
      </c>
      <c r="G22" s="210"/>
    </row>
    <row r="23" spans="2:7" x14ac:dyDescent="0.35">
      <c r="B23" s="325"/>
      <c r="C23" s="211">
        <v>2033</v>
      </c>
      <c r="D23" s="212">
        <f t="shared" si="0"/>
        <v>1199400.1763514045</v>
      </c>
      <c r="E23" s="209">
        <v>1.17328979638996E-2</v>
      </c>
      <c r="G23" s="210"/>
    </row>
    <row r="24" spans="2:7" x14ac:dyDescent="0.35">
      <c r="B24" s="325"/>
      <c r="C24" s="211">
        <v>2034</v>
      </c>
      <c r="D24" s="212">
        <f t="shared" si="0"/>
        <v>1214322.6632953456</v>
      </c>
      <c r="E24" s="209">
        <v>1.13785345605555E-2</v>
      </c>
      <c r="G24" s="210"/>
    </row>
    <row r="25" spans="2:7" x14ac:dyDescent="0.35">
      <c r="B25" s="325"/>
      <c r="C25" s="211">
        <v>2035</v>
      </c>
      <c r="D25" s="212">
        <f t="shared" si="0"/>
        <v>1229430.8102224872</v>
      </c>
      <c r="E25" s="209">
        <v>1.1024171157211301E-2</v>
      </c>
      <c r="G25" s="210"/>
    </row>
    <row r="26" spans="2:7" x14ac:dyDescent="0.35">
      <c r="B26" s="325"/>
      <c r="C26" s="211">
        <v>2036</v>
      </c>
      <c r="D26" s="212">
        <f t="shared" si="0"/>
        <v>1244726.9270446752</v>
      </c>
      <c r="E26" s="209">
        <v>1.0669807753867101E-2</v>
      </c>
      <c r="G26" s="210"/>
    </row>
    <row r="27" spans="2:7" x14ac:dyDescent="0.35">
      <c r="B27" s="325"/>
      <c r="C27" s="211">
        <v>2037</v>
      </c>
      <c r="D27" s="212">
        <f t="shared" si="0"/>
        <v>1260213.3524128119</v>
      </c>
      <c r="E27" s="209">
        <v>1.0315444350523E-2</v>
      </c>
      <c r="G27" s="210"/>
    </row>
    <row r="28" spans="2:7" x14ac:dyDescent="0.35">
      <c r="B28" s="325"/>
      <c r="C28" s="211">
        <v>2038</v>
      </c>
      <c r="D28" s="212">
        <f t="shared" si="0"/>
        <v>1275892.4540744168</v>
      </c>
      <c r="E28" s="209">
        <v>9.96108094717881E-3</v>
      </c>
      <c r="G28" s="210"/>
    </row>
    <row r="29" spans="2:7" x14ac:dyDescent="0.35">
      <c r="B29" s="325"/>
      <c r="C29" s="211">
        <v>2039</v>
      </c>
      <c r="D29" s="212">
        <f t="shared" si="0"/>
        <v>1291766.6292356353</v>
      </c>
      <c r="E29" s="209">
        <v>9.6067175438346499E-3</v>
      </c>
      <c r="G29" s="210"/>
    </row>
    <row r="30" spans="2:7" x14ac:dyDescent="0.35">
      <c r="B30" s="325"/>
      <c r="C30" s="211">
        <v>2040</v>
      </c>
      <c r="D30" s="212">
        <f t="shared" si="0"/>
        <v>1307838.3049277521</v>
      </c>
      <c r="E30" s="209">
        <v>9.2523541404904899E-3</v>
      </c>
      <c r="G30" s="210"/>
    </row>
    <row r="31" spans="2:7" x14ac:dyDescent="0.35">
      <c r="B31" s="325"/>
      <c r="C31" s="211">
        <v>2041</v>
      </c>
      <c r="D31" s="212">
        <f t="shared" si="0"/>
        <v>1324109.9383782649</v>
      </c>
      <c r="E31" s="209">
        <v>8.8979907371463298E-3</v>
      </c>
      <c r="G31" s="210"/>
    </row>
    <row r="32" spans="2:7" x14ac:dyDescent="0.35">
      <c r="B32" s="325"/>
      <c r="C32" s="211">
        <v>2042</v>
      </c>
      <c r="D32" s="212">
        <f t="shared" si="0"/>
        <v>1340584.0173865734</v>
      </c>
      <c r="E32" s="209">
        <v>8.5436273338021698E-3</v>
      </c>
      <c r="G32" s="210"/>
    </row>
    <row r="33" spans="2:5" x14ac:dyDescent="0.35">
      <c r="B33" s="325"/>
      <c r="C33" s="211">
        <v>2043</v>
      </c>
      <c r="D33" s="212">
        <f t="shared" si="0"/>
        <v>1357263.0607043444</v>
      </c>
      <c r="E33" s="209">
        <v>8.1892639304580097E-3</v>
      </c>
    </row>
    <row r="34" spans="2:5" x14ac:dyDescent="0.35">
      <c r="B34" s="325"/>
      <c r="C34" s="211">
        <v>2044</v>
      </c>
      <c r="D34" s="212">
        <f t="shared" si="0"/>
        <v>1374149.6184206074</v>
      </c>
      <c r="E34" s="209">
        <v>7.8349005271138496E-3</v>
      </c>
    </row>
    <row r="35" spans="2:5" x14ac:dyDescent="0.35">
      <c r="B35" s="325"/>
      <c r="C35" s="211">
        <v>2045</v>
      </c>
      <c r="D35" s="212">
        <f t="shared" si="0"/>
        <v>1391246.2723516431</v>
      </c>
      <c r="E35" s="209">
        <v>7.4805371237696896E-3</v>
      </c>
    </row>
    <row r="36" spans="2:5" x14ac:dyDescent="0.35">
      <c r="B36" s="325"/>
      <c r="C36" s="211">
        <v>2046</v>
      </c>
      <c r="D36" s="212">
        <f t="shared" si="0"/>
        <v>1408555.6364357213</v>
      </c>
      <c r="E36" s="209">
        <v>7.1261737204255304E-3</v>
      </c>
    </row>
    <row r="37" spans="2:5" x14ac:dyDescent="0.35">
      <c r="B37" s="325"/>
      <c r="C37" s="211">
        <v>2047</v>
      </c>
      <c r="D37" s="212">
        <f t="shared" si="0"/>
        <v>1426080.357132751</v>
      </c>
      <c r="E37" s="209">
        <v>6.7718103170813703E-3</v>
      </c>
    </row>
    <row r="38" spans="2:5" x14ac:dyDescent="0.35">
      <c r="B38" s="325"/>
      <c r="C38" s="211">
        <v>2048</v>
      </c>
      <c r="D38" s="212">
        <f t="shared" si="0"/>
        <v>1443823.1138289026</v>
      </c>
      <c r="E38" s="209">
        <v>6.4174469137372103E-3</v>
      </c>
    </row>
    <row r="39" spans="2:5" x14ac:dyDescent="0.35">
      <c r="B39" s="325"/>
      <c r="C39" s="211">
        <v>2049</v>
      </c>
      <c r="D39" s="212">
        <f t="shared" si="0"/>
        <v>1461786.6192462635</v>
      </c>
      <c r="E39" s="209">
        <v>6.0630835103930502E-3</v>
      </c>
    </row>
    <row r="40" spans="2:5" x14ac:dyDescent="0.35">
      <c r="B40" s="202" t="s">
        <v>245</v>
      </c>
      <c r="C40" s="202"/>
      <c r="D40" s="202"/>
      <c r="E40" s="202"/>
    </row>
  </sheetData>
  <mergeCells count="3">
    <mergeCell ref="B2:E2"/>
    <mergeCell ref="B5:B20"/>
    <mergeCell ref="B21:B39"/>
  </mergeCells>
  <pageMargins left="0.7" right="0.7" top="0.75" bottom="0.75" header="0.3" footer="0.3"/>
  <pageSetup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0C4F-CD24-4BE0-854C-6BB2B59CF382}">
  <dimension ref="A1:L993"/>
  <sheetViews>
    <sheetView zoomScale="85" zoomScaleNormal="85" workbookViewId="0">
      <selection activeCell="N138" sqref="N138"/>
    </sheetView>
  </sheetViews>
  <sheetFormatPr baseColWidth="10" defaultColWidth="14.453125" defaultRowHeight="15" customHeight="1" x14ac:dyDescent="0.3"/>
  <cols>
    <col min="1" max="1" width="2.81640625" style="80" customWidth="1"/>
    <col min="2" max="4" width="5.81640625" style="80" customWidth="1"/>
    <col min="5" max="5" width="8.453125" style="80" customWidth="1"/>
    <col min="6" max="6" width="7.453125" style="80" customWidth="1"/>
    <col min="7" max="7" width="72.7265625" style="80" customWidth="1"/>
    <col min="8" max="8" width="12.453125" style="80" customWidth="1"/>
    <col min="9" max="9" width="14.453125" style="80" customWidth="1"/>
    <col min="10" max="10" width="12.7265625" style="80" customWidth="1"/>
    <col min="11" max="11" width="13.7265625" style="80" customWidth="1"/>
    <col min="12" max="12" width="2.81640625" style="80" customWidth="1"/>
    <col min="13" max="16384" width="14.453125" style="80"/>
  </cols>
  <sheetData>
    <row r="1" spans="1:12" ht="14.5" x14ac:dyDescent="0.3">
      <c r="A1" s="80" t="e">
        <f>VLOOKUP($B1,[20]OFERTA!$K$3:$Q$11,7,FALSE)</f>
        <v>#N/A</v>
      </c>
      <c r="E1" s="81"/>
      <c r="H1" s="81"/>
      <c r="I1" s="81"/>
      <c r="J1" s="81"/>
      <c r="K1" s="81"/>
      <c r="L1" s="81"/>
    </row>
    <row r="2" spans="1:12" thickBot="1" x14ac:dyDescent="0.35">
      <c r="B2" s="326" t="s">
        <v>174</v>
      </c>
      <c r="C2" s="326"/>
      <c r="D2" s="326"/>
      <c r="E2" s="326"/>
      <c r="F2" s="326"/>
      <c r="G2" s="326"/>
      <c r="H2" s="326"/>
      <c r="I2" s="326"/>
      <c r="J2" s="326"/>
      <c r="K2" s="326"/>
      <c r="L2" s="81"/>
    </row>
    <row r="3" spans="1:12" ht="27" customHeight="1" x14ac:dyDescent="0.3">
      <c r="B3" s="327" t="s">
        <v>83</v>
      </c>
      <c r="C3" s="328"/>
      <c r="D3" s="328"/>
      <c r="E3" s="329"/>
      <c r="F3" s="327" t="s">
        <v>84</v>
      </c>
      <c r="G3" s="329"/>
      <c r="H3" s="83" t="s">
        <v>155</v>
      </c>
      <c r="I3" s="83" t="s">
        <v>154</v>
      </c>
      <c r="J3" s="83" t="s">
        <v>85</v>
      </c>
      <c r="K3" s="83" t="s">
        <v>86</v>
      </c>
      <c r="L3" s="81"/>
    </row>
    <row r="4" spans="1:12" thickBot="1" x14ac:dyDescent="0.35">
      <c r="B4" s="330"/>
      <c r="C4" s="331"/>
      <c r="D4" s="331"/>
      <c r="E4" s="332"/>
      <c r="F4" s="330"/>
      <c r="G4" s="332"/>
      <c r="H4" s="84" t="s">
        <v>82</v>
      </c>
      <c r="I4" s="84"/>
      <c r="J4" s="84"/>
      <c r="K4" s="84" t="s">
        <v>82</v>
      </c>
      <c r="L4" s="81"/>
    </row>
    <row r="5" spans="1:12" ht="14.5" x14ac:dyDescent="0.35">
      <c r="B5" s="85" t="s">
        <v>88</v>
      </c>
      <c r="C5" s="86"/>
      <c r="D5" s="86"/>
      <c r="E5" s="87"/>
      <c r="F5" s="86"/>
      <c r="G5" s="86"/>
      <c r="H5" s="88"/>
      <c r="I5" s="89"/>
      <c r="J5" s="88"/>
      <c r="K5" s="88"/>
      <c r="L5" s="81"/>
    </row>
    <row r="6" spans="1:12" ht="14.5" x14ac:dyDescent="0.35">
      <c r="B6" s="90"/>
      <c r="C6" s="91"/>
      <c r="D6" s="91"/>
      <c r="E6" s="92"/>
      <c r="F6" s="93"/>
      <c r="G6" s="93"/>
      <c r="H6" s="94"/>
      <c r="I6" s="92"/>
      <c r="J6" s="94"/>
      <c r="K6" s="94"/>
      <c r="L6" s="81"/>
    </row>
    <row r="7" spans="1:12" ht="14.5" x14ac:dyDescent="0.35">
      <c r="B7" s="90"/>
      <c r="C7" s="93" t="s">
        <v>91</v>
      </c>
      <c r="D7" s="91"/>
      <c r="E7" s="92"/>
      <c r="F7" s="91"/>
      <c r="G7" s="91"/>
      <c r="H7" s="94"/>
      <c r="I7" s="92"/>
      <c r="J7" s="94"/>
      <c r="K7" s="94"/>
      <c r="L7" s="81"/>
    </row>
    <row r="8" spans="1:12" ht="14.5" x14ac:dyDescent="0.35">
      <c r="B8" s="90"/>
      <c r="C8" s="91"/>
      <c r="D8" s="91"/>
      <c r="E8" s="92"/>
      <c r="F8" s="93"/>
      <c r="G8" s="93"/>
      <c r="H8" s="94"/>
      <c r="I8" s="92"/>
      <c r="J8" s="94"/>
      <c r="K8" s="94"/>
      <c r="L8" s="81"/>
    </row>
    <row r="9" spans="1:12" ht="14.5" x14ac:dyDescent="0.35">
      <c r="B9" s="90"/>
      <c r="C9" s="91"/>
      <c r="D9" s="93" t="s">
        <v>94</v>
      </c>
      <c r="E9" s="92"/>
      <c r="F9" s="91"/>
      <c r="G9" s="91"/>
      <c r="H9" s="94"/>
      <c r="I9" s="92"/>
      <c r="J9" s="94"/>
      <c r="K9" s="94"/>
      <c r="L9" s="81"/>
    </row>
    <row r="10" spans="1:12" ht="14.5" x14ac:dyDescent="0.35">
      <c r="B10" s="90"/>
      <c r="C10" s="91"/>
      <c r="D10" s="91"/>
      <c r="E10" s="92"/>
      <c r="F10" s="91"/>
      <c r="G10" s="91"/>
      <c r="H10" s="94"/>
      <c r="I10" s="92"/>
      <c r="J10" s="94"/>
      <c r="K10" s="94"/>
      <c r="L10" s="81"/>
    </row>
    <row r="11" spans="1:12" ht="14.5" x14ac:dyDescent="0.35">
      <c r="B11" s="90"/>
      <c r="C11" s="91"/>
      <c r="D11" s="91"/>
      <c r="E11" s="95" t="s">
        <v>97</v>
      </c>
      <c r="F11" s="96" t="s">
        <v>98</v>
      </c>
      <c r="G11" s="96"/>
      <c r="H11" s="97"/>
      <c r="I11" s="98"/>
      <c r="J11" s="97"/>
      <c r="K11" s="97"/>
      <c r="L11" s="81"/>
    </row>
    <row r="12" spans="1:12" thickBot="1" x14ac:dyDescent="0.4">
      <c r="B12" s="90"/>
      <c r="C12" s="91"/>
      <c r="D12" s="91"/>
      <c r="E12" s="92"/>
      <c r="F12" s="91"/>
      <c r="G12" s="91"/>
      <c r="H12" s="94"/>
      <c r="I12" s="92"/>
      <c r="J12" s="94"/>
      <c r="K12" s="94"/>
      <c r="L12" s="81"/>
    </row>
    <row r="13" spans="1:12" thickBot="1" x14ac:dyDescent="0.4">
      <c r="B13" s="90"/>
      <c r="C13" s="91"/>
      <c r="D13" s="91"/>
      <c r="E13" s="99" t="s">
        <v>70</v>
      </c>
      <c r="F13" s="100"/>
      <c r="G13" s="100" t="s">
        <v>89</v>
      </c>
      <c r="H13" s="101">
        <v>650</v>
      </c>
      <c r="I13" s="102">
        <v>60</v>
      </c>
      <c r="J13" s="101">
        <v>11</v>
      </c>
      <c r="K13" s="122">
        <f>J13*I13</f>
        <v>660</v>
      </c>
      <c r="L13" s="81"/>
    </row>
    <row r="14" spans="1:12" thickBot="1" x14ac:dyDescent="0.4">
      <c r="B14" s="90"/>
      <c r="C14" s="91"/>
      <c r="D14" s="91"/>
      <c r="E14" s="92"/>
      <c r="F14" s="91"/>
      <c r="G14" s="91"/>
      <c r="H14" s="94"/>
      <c r="I14" s="92"/>
      <c r="J14" s="94"/>
      <c r="K14" s="123"/>
      <c r="L14" s="81"/>
    </row>
    <row r="15" spans="1:12" thickBot="1" x14ac:dyDescent="0.4">
      <c r="B15" s="90"/>
      <c r="C15" s="91"/>
      <c r="D15" s="91"/>
      <c r="E15" s="99" t="s">
        <v>74</v>
      </c>
      <c r="F15" s="100"/>
      <c r="G15" s="100" t="s">
        <v>90</v>
      </c>
      <c r="H15" s="101">
        <v>575</v>
      </c>
      <c r="I15" s="102">
        <v>61</v>
      </c>
      <c r="J15" s="101">
        <v>11</v>
      </c>
      <c r="K15" s="122">
        <f>J15*I15</f>
        <v>671</v>
      </c>
      <c r="L15" s="81"/>
    </row>
    <row r="16" spans="1:12" thickBot="1" x14ac:dyDescent="0.4">
      <c r="B16" s="90"/>
      <c r="C16" s="91"/>
      <c r="D16" s="91"/>
      <c r="E16" s="92"/>
      <c r="F16" s="91"/>
      <c r="G16" s="91"/>
      <c r="H16" s="94"/>
      <c r="I16" s="92"/>
      <c r="J16" s="94"/>
      <c r="K16" s="123"/>
      <c r="L16" s="81"/>
    </row>
    <row r="17" spans="2:12" thickBot="1" x14ac:dyDescent="0.4">
      <c r="B17" s="90"/>
      <c r="C17" s="91"/>
      <c r="D17" s="91"/>
      <c r="E17" s="99" t="s">
        <v>75</v>
      </c>
      <c r="F17" s="100"/>
      <c r="G17" s="100" t="s">
        <v>92</v>
      </c>
      <c r="H17" s="101">
        <v>300</v>
      </c>
      <c r="I17" s="102">
        <v>26</v>
      </c>
      <c r="J17" s="101">
        <v>11</v>
      </c>
      <c r="K17" s="122">
        <f>J17*I17</f>
        <v>286</v>
      </c>
      <c r="L17" s="81"/>
    </row>
    <row r="18" spans="2:12" thickBot="1" x14ac:dyDescent="0.4">
      <c r="B18" s="90"/>
      <c r="C18" s="91"/>
      <c r="D18" s="91"/>
      <c r="E18" s="92"/>
      <c r="F18" s="91"/>
      <c r="G18" s="91"/>
      <c r="H18" s="94"/>
      <c r="I18" s="92"/>
      <c r="J18" s="94"/>
      <c r="K18" s="123"/>
      <c r="L18" s="81"/>
    </row>
    <row r="19" spans="2:12" thickBot="1" x14ac:dyDescent="0.4">
      <c r="B19" s="90"/>
      <c r="C19" s="91"/>
      <c r="D19" s="91"/>
      <c r="E19" s="99" t="s">
        <v>73</v>
      </c>
      <c r="F19" s="100"/>
      <c r="G19" s="100" t="s">
        <v>93</v>
      </c>
      <c r="H19" s="101">
        <v>350</v>
      </c>
      <c r="I19" s="102">
        <v>34</v>
      </c>
      <c r="J19" s="101">
        <v>11</v>
      </c>
      <c r="K19" s="122">
        <f>J19*I19</f>
        <v>374</v>
      </c>
      <c r="L19" s="81"/>
    </row>
    <row r="20" spans="2:12" thickBot="1" x14ac:dyDescent="0.4">
      <c r="B20" s="90"/>
      <c r="C20" s="91"/>
      <c r="D20" s="91"/>
      <c r="E20" s="92"/>
      <c r="F20" s="91"/>
      <c r="G20" s="91"/>
      <c r="H20" s="94"/>
      <c r="I20" s="92"/>
      <c r="J20" s="94"/>
      <c r="K20" s="123"/>
      <c r="L20" s="81"/>
    </row>
    <row r="21" spans="2:12" ht="15.75" customHeight="1" thickBot="1" x14ac:dyDescent="0.4">
      <c r="B21" s="90"/>
      <c r="C21" s="91"/>
      <c r="D21" s="91"/>
      <c r="E21" s="99" t="s">
        <v>76</v>
      </c>
      <c r="F21" s="100"/>
      <c r="G21" s="100" t="s">
        <v>95</v>
      </c>
      <c r="H21" s="101">
        <v>650</v>
      </c>
      <c r="I21" s="102">
        <v>35</v>
      </c>
      <c r="J21" s="101">
        <v>11</v>
      </c>
      <c r="K21" s="122">
        <f>J21*I21</f>
        <v>385</v>
      </c>
      <c r="L21" s="81"/>
    </row>
    <row r="22" spans="2:12" ht="15.75" customHeight="1" thickBot="1" x14ac:dyDescent="0.4">
      <c r="B22" s="90"/>
      <c r="C22" s="91"/>
      <c r="D22" s="91"/>
      <c r="E22" s="92"/>
      <c r="F22" s="91"/>
      <c r="G22" s="91"/>
      <c r="H22" s="94"/>
      <c r="I22" s="92"/>
      <c r="J22" s="94"/>
      <c r="K22" s="123"/>
      <c r="L22" s="81"/>
    </row>
    <row r="23" spans="2:12" ht="15.75" customHeight="1" thickBot="1" x14ac:dyDescent="0.4">
      <c r="B23" s="90"/>
      <c r="C23" s="91"/>
      <c r="D23" s="91"/>
      <c r="E23" s="99" t="s">
        <v>77</v>
      </c>
      <c r="F23" s="100"/>
      <c r="G23" s="100" t="s">
        <v>96</v>
      </c>
      <c r="H23" s="101">
        <v>420</v>
      </c>
      <c r="I23" s="102">
        <v>20</v>
      </c>
      <c r="J23" s="101">
        <v>11</v>
      </c>
      <c r="K23" s="122">
        <f>J23*I23</f>
        <v>220</v>
      </c>
      <c r="L23" s="81"/>
    </row>
    <row r="24" spans="2:12" ht="15.75" customHeight="1" thickBot="1" x14ac:dyDescent="0.4">
      <c r="B24" s="90"/>
      <c r="C24" s="91"/>
      <c r="D24" s="91"/>
      <c r="E24" s="92"/>
      <c r="F24" s="91"/>
      <c r="G24" s="91"/>
      <c r="H24" s="94"/>
      <c r="I24" s="92"/>
      <c r="J24" s="94"/>
      <c r="K24" s="123"/>
      <c r="L24" s="81"/>
    </row>
    <row r="25" spans="2:12" ht="15.75" customHeight="1" thickBot="1" x14ac:dyDescent="0.4">
      <c r="B25" s="90"/>
      <c r="C25" s="91"/>
      <c r="D25" s="91"/>
      <c r="E25" s="99" t="s">
        <v>72</v>
      </c>
      <c r="F25" s="100"/>
      <c r="G25" s="100" t="s">
        <v>99</v>
      </c>
      <c r="H25" s="101">
        <v>270</v>
      </c>
      <c r="I25" s="102">
        <v>16</v>
      </c>
      <c r="J25" s="101">
        <v>11</v>
      </c>
      <c r="K25" s="122">
        <f>J25*I25</f>
        <v>176</v>
      </c>
      <c r="L25" s="81"/>
    </row>
    <row r="26" spans="2:12" ht="15.75" customHeight="1" thickBot="1" x14ac:dyDescent="0.4">
      <c r="B26" s="90"/>
      <c r="C26" s="91"/>
      <c r="D26" s="91"/>
      <c r="E26" s="92"/>
      <c r="F26" s="91"/>
      <c r="G26" s="91"/>
      <c r="H26" s="94"/>
      <c r="I26" s="92"/>
      <c r="J26" s="94"/>
      <c r="K26" s="123"/>
      <c r="L26" s="81"/>
    </row>
    <row r="27" spans="2:12" ht="15.75" customHeight="1" thickBot="1" x14ac:dyDescent="0.4">
      <c r="B27" s="90"/>
      <c r="C27" s="91"/>
      <c r="D27" s="91"/>
      <c r="E27" s="99" t="s">
        <v>71</v>
      </c>
      <c r="F27" s="100"/>
      <c r="G27" s="100" t="s">
        <v>100</v>
      </c>
      <c r="H27" s="101">
        <v>70</v>
      </c>
      <c r="I27" s="102">
        <v>7</v>
      </c>
      <c r="J27" s="101">
        <v>11</v>
      </c>
      <c r="K27" s="122">
        <f>J27*I27</f>
        <v>77</v>
      </c>
      <c r="L27" s="81"/>
    </row>
    <row r="28" spans="2:12" ht="15.75" customHeight="1" thickBot="1" x14ac:dyDescent="0.4">
      <c r="B28" s="90"/>
      <c r="C28" s="91"/>
      <c r="D28" s="91"/>
      <c r="E28" s="92"/>
      <c r="F28" s="91"/>
      <c r="G28" s="91"/>
      <c r="H28" s="94"/>
      <c r="I28" s="92"/>
      <c r="J28" s="94"/>
      <c r="K28" s="123"/>
      <c r="L28" s="81"/>
    </row>
    <row r="29" spans="2:12" ht="15.75" customHeight="1" thickBot="1" x14ac:dyDescent="0.4">
      <c r="B29" s="90"/>
      <c r="C29" s="91"/>
      <c r="D29" s="91"/>
      <c r="E29" s="99" t="s">
        <v>78</v>
      </c>
      <c r="F29" s="100"/>
      <c r="G29" s="103" t="s">
        <v>101</v>
      </c>
      <c r="H29" s="101">
        <v>55</v>
      </c>
      <c r="I29" s="102">
        <v>8</v>
      </c>
      <c r="J29" s="101">
        <v>11</v>
      </c>
      <c r="K29" s="122">
        <f>J29*I29</f>
        <v>88</v>
      </c>
      <c r="L29" s="81"/>
    </row>
    <row r="30" spans="2:12" ht="15.75" customHeight="1" x14ac:dyDescent="0.35">
      <c r="B30" s="90"/>
      <c r="C30" s="91"/>
      <c r="D30" s="91"/>
      <c r="E30" s="92"/>
      <c r="F30" s="91"/>
      <c r="G30" s="91"/>
      <c r="H30" s="94"/>
      <c r="I30" s="92"/>
      <c r="J30" s="94"/>
      <c r="K30" s="123"/>
      <c r="L30" s="81"/>
    </row>
    <row r="31" spans="2:12" ht="15.75" customHeight="1" x14ac:dyDescent="0.35">
      <c r="B31" s="90"/>
      <c r="C31" s="91"/>
      <c r="D31" s="96" t="s">
        <v>120</v>
      </c>
      <c r="E31" s="92"/>
      <c r="F31" s="91"/>
      <c r="G31" s="91"/>
      <c r="H31" s="94"/>
      <c r="I31" s="92"/>
      <c r="J31" s="94"/>
      <c r="K31" s="94"/>
      <c r="L31" s="81"/>
    </row>
    <row r="32" spans="2:12" ht="15.75" customHeight="1" thickBot="1" x14ac:dyDescent="0.4">
      <c r="B32" s="90"/>
      <c r="C32" s="91"/>
      <c r="D32" s="91"/>
      <c r="E32" s="92"/>
      <c r="F32" s="91"/>
      <c r="G32" s="91"/>
      <c r="H32" s="94"/>
      <c r="I32" s="92"/>
      <c r="J32" s="94"/>
      <c r="K32" s="94"/>
      <c r="L32" s="81"/>
    </row>
    <row r="33" spans="2:12" ht="15.75" customHeight="1" thickBot="1" x14ac:dyDescent="0.4">
      <c r="B33" s="90"/>
      <c r="C33" s="91"/>
      <c r="D33" s="91"/>
      <c r="E33" s="104" t="s">
        <v>123</v>
      </c>
      <c r="F33" s="105" t="s">
        <v>108</v>
      </c>
      <c r="G33" s="105"/>
      <c r="H33" s="106">
        <v>400</v>
      </c>
      <c r="I33" s="107">
        <v>107</v>
      </c>
      <c r="J33" s="101">
        <v>11</v>
      </c>
      <c r="K33" s="106">
        <f>J33*I33</f>
        <v>1177</v>
      </c>
      <c r="L33" s="81"/>
    </row>
    <row r="34" spans="2:12" ht="15.75" customHeight="1" x14ac:dyDescent="0.35">
      <c r="B34" s="90"/>
      <c r="C34" s="91"/>
      <c r="D34" s="91"/>
      <c r="E34" s="92"/>
      <c r="F34" s="91"/>
      <c r="G34" s="91"/>
      <c r="H34" s="94"/>
      <c r="I34" s="92"/>
      <c r="J34" s="94"/>
      <c r="K34" s="94"/>
      <c r="L34" s="81"/>
    </row>
    <row r="35" spans="2:12" ht="15.75" customHeight="1" x14ac:dyDescent="0.35">
      <c r="B35" s="90"/>
      <c r="C35" s="93" t="s">
        <v>126</v>
      </c>
      <c r="D35" s="91"/>
      <c r="E35" s="92"/>
      <c r="F35" s="91"/>
      <c r="G35" s="91"/>
      <c r="H35" s="94"/>
      <c r="I35" s="92"/>
      <c r="J35" s="94"/>
      <c r="K35" s="94"/>
      <c r="L35" s="81"/>
    </row>
    <row r="36" spans="2:12" ht="15.75" customHeight="1" x14ac:dyDescent="0.35">
      <c r="B36" s="90"/>
      <c r="C36" s="91"/>
      <c r="D36" s="91"/>
      <c r="E36" s="92"/>
      <c r="F36" s="91"/>
      <c r="G36" s="91"/>
      <c r="H36" s="94"/>
      <c r="I36" s="92"/>
      <c r="J36" s="94"/>
      <c r="K36" s="94"/>
      <c r="L36" s="81"/>
    </row>
    <row r="37" spans="2:12" ht="15.75" customHeight="1" x14ac:dyDescent="0.35">
      <c r="B37" s="90"/>
      <c r="C37" s="91"/>
      <c r="D37" s="93" t="s">
        <v>127</v>
      </c>
      <c r="E37" s="92"/>
      <c r="F37" s="91"/>
      <c r="G37" s="91"/>
      <c r="H37" s="94"/>
      <c r="I37" s="92"/>
      <c r="J37" s="94"/>
      <c r="K37" s="94"/>
      <c r="L37" s="81"/>
    </row>
    <row r="38" spans="2:12" ht="15.75" customHeight="1" thickBot="1" x14ac:dyDescent="0.4">
      <c r="B38" s="90"/>
      <c r="C38" s="91"/>
      <c r="D38" s="91"/>
      <c r="E38" s="92"/>
      <c r="F38" s="91"/>
      <c r="G38" s="91"/>
      <c r="H38" s="94"/>
      <c r="I38" s="92"/>
      <c r="J38" s="94"/>
      <c r="K38" s="94"/>
      <c r="L38" s="81"/>
    </row>
    <row r="39" spans="2:12" ht="15.75" customHeight="1" thickBot="1" x14ac:dyDescent="0.4">
      <c r="B39" s="90"/>
      <c r="C39" s="91"/>
      <c r="D39" s="91"/>
      <c r="E39" s="104" t="s">
        <v>128</v>
      </c>
      <c r="F39" s="105" t="s">
        <v>103</v>
      </c>
      <c r="G39" s="105"/>
      <c r="H39" s="106">
        <v>1490</v>
      </c>
      <c r="I39" s="107">
        <v>120</v>
      </c>
      <c r="J39" s="101">
        <v>11</v>
      </c>
      <c r="K39" s="106">
        <f>J39*I39</f>
        <v>1320</v>
      </c>
      <c r="L39" s="81"/>
    </row>
    <row r="40" spans="2:12" ht="15.75" customHeight="1" x14ac:dyDescent="0.35">
      <c r="B40" s="90"/>
      <c r="C40" s="91"/>
      <c r="D40" s="91"/>
      <c r="E40" s="92"/>
      <c r="F40" s="91"/>
      <c r="G40" s="91"/>
      <c r="H40" s="94"/>
      <c r="I40" s="92"/>
      <c r="J40" s="94"/>
      <c r="K40" s="94"/>
      <c r="L40" s="81"/>
    </row>
    <row r="41" spans="2:12" ht="15.75" customHeight="1" x14ac:dyDescent="0.35">
      <c r="B41" s="90"/>
      <c r="C41" s="91"/>
      <c r="D41" s="91"/>
      <c r="E41" s="95">
        <v>28</v>
      </c>
      <c r="F41" s="96" t="s">
        <v>130</v>
      </c>
      <c r="G41" s="96"/>
      <c r="H41" s="108"/>
      <c r="I41" s="95"/>
      <c r="J41" s="108"/>
      <c r="K41" s="108"/>
      <c r="L41" s="81"/>
    </row>
    <row r="42" spans="2:12" ht="15.75" customHeight="1" thickBot="1" x14ac:dyDescent="0.4">
      <c r="B42" s="90"/>
      <c r="C42" s="91"/>
      <c r="D42" s="91"/>
      <c r="E42" s="92"/>
      <c r="F42" s="91"/>
      <c r="G42" s="91"/>
      <c r="H42" s="94"/>
      <c r="I42" s="92"/>
      <c r="J42" s="94"/>
      <c r="K42" s="94"/>
      <c r="L42" s="81"/>
    </row>
    <row r="43" spans="2:12" ht="15.75" customHeight="1" thickBot="1" x14ac:dyDescent="0.4">
      <c r="B43" s="90"/>
      <c r="C43" s="91"/>
      <c r="D43" s="91"/>
      <c r="E43" s="99" t="s">
        <v>70</v>
      </c>
      <c r="F43" s="100"/>
      <c r="G43" s="100" t="s">
        <v>104</v>
      </c>
      <c r="H43" s="101">
        <v>192</v>
      </c>
      <c r="I43" s="102">
        <v>20</v>
      </c>
      <c r="J43" s="101">
        <v>11</v>
      </c>
      <c r="K43" s="101">
        <f>J43*I43</f>
        <v>220</v>
      </c>
      <c r="L43" s="81"/>
    </row>
    <row r="44" spans="2:12" ht="15.75" customHeight="1" thickBot="1" x14ac:dyDescent="0.4">
      <c r="B44" s="90"/>
      <c r="C44" s="91"/>
      <c r="D44" s="91"/>
      <c r="E44" s="92"/>
      <c r="F44" s="91"/>
      <c r="G44" s="91"/>
      <c r="H44" s="94"/>
      <c r="I44" s="92"/>
      <c r="J44" s="94"/>
      <c r="K44" s="94"/>
      <c r="L44" s="81"/>
    </row>
    <row r="45" spans="2:12" ht="15.75" customHeight="1" thickBot="1" x14ac:dyDescent="0.4">
      <c r="B45" s="90"/>
      <c r="C45" s="91"/>
      <c r="D45" s="91"/>
      <c r="E45" s="99" t="s">
        <v>74</v>
      </c>
      <c r="F45" s="100"/>
      <c r="G45" s="100" t="s">
        <v>105</v>
      </c>
      <c r="H45" s="101">
        <v>977</v>
      </c>
      <c r="I45" s="102">
        <v>138</v>
      </c>
      <c r="J45" s="101">
        <v>11</v>
      </c>
      <c r="K45" s="101">
        <f>J45*I45</f>
        <v>1518</v>
      </c>
      <c r="L45" s="81"/>
    </row>
    <row r="46" spans="2:12" ht="15.75" customHeight="1" thickBot="1" x14ac:dyDescent="0.4">
      <c r="B46" s="90"/>
      <c r="C46" s="91"/>
      <c r="D46" s="91"/>
      <c r="E46" s="92"/>
      <c r="F46" s="91"/>
      <c r="G46" s="91"/>
      <c r="H46" s="94"/>
      <c r="I46" s="92"/>
      <c r="J46" s="94"/>
      <c r="K46" s="94"/>
      <c r="L46" s="81"/>
    </row>
    <row r="47" spans="2:12" ht="15.75" customHeight="1" thickBot="1" x14ac:dyDescent="0.4">
      <c r="B47" s="90"/>
      <c r="C47" s="91"/>
      <c r="D47" s="91"/>
      <c r="E47" s="99" t="s">
        <v>75</v>
      </c>
      <c r="F47" s="100"/>
      <c r="G47" s="100" t="s">
        <v>106</v>
      </c>
      <c r="H47" s="101">
        <v>1200</v>
      </c>
      <c r="I47" s="102">
        <v>52</v>
      </c>
      <c r="J47" s="101">
        <v>11</v>
      </c>
      <c r="K47" s="101">
        <f>J47*I47</f>
        <v>572</v>
      </c>
      <c r="L47" s="81"/>
    </row>
    <row r="48" spans="2:12" ht="15.75" customHeight="1" x14ac:dyDescent="0.35">
      <c r="B48" s="90"/>
      <c r="C48" s="91"/>
      <c r="D48" s="91"/>
      <c r="E48" s="92"/>
      <c r="F48" s="91"/>
      <c r="G48" s="91"/>
      <c r="H48" s="94"/>
      <c r="I48" s="92"/>
      <c r="J48" s="94"/>
      <c r="K48" s="94"/>
      <c r="L48" s="81"/>
    </row>
    <row r="49" spans="2:12" ht="15.75" customHeight="1" x14ac:dyDescent="0.35">
      <c r="B49" s="109" t="s">
        <v>135</v>
      </c>
      <c r="C49" s="110"/>
      <c r="D49" s="110"/>
      <c r="E49" s="111"/>
      <c r="F49" s="110"/>
      <c r="G49" s="110"/>
      <c r="H49" s="94"/>
      <c r="I49" s="92"/>
      <c r="J49" s="94"/>
      <c r="K49" s="94"/>
      <c r="L49" s="81"/>
    </row>
    <row r="50" spans="2:12" ht="15.75" customHeight="1" x14ac:dyDescent="0.35">
      <c r="B50" s="112"/>
      <c r="C50" s="91"/>
      <c r="D50" s="91"/>
      <c r="E50" s="92"/>
      <c r="F50" s="91"/>
      <c r="G50" s="91"/>
      <c r="H50" s="94"/>
      <c r="I50" s="92"/>
      <c r="J50" s="94"/>
      <c r="K50" s="94"/>
      <c r="L50" s="81"/>
    </row>
    <row r="51" spans="2:12" ht="15.75" customHeight="1" x14ac:dyDescent="0.35">
      <c r="B51" s="90"/>
      <c r="C51" s="93" t="s">
        <v>136</v>
      </c>
      <c r="D51" s="91"/>
      <c r="E51" s="92"/>
      <c r="F51" s="91"/>
      <c r="G51" s="91"/>
      <c r="H51" s="94"/>
      <c r="I51" s="92"/>
      <c r="J51" s="94"/>
      <c r="K51" s="94"/>
      <c r="L51" s="81"/>
    </row>
    <row r="52" spans="2:12" ht="15.75" customHeight="1" x14ac:dyDescent="0.35">
      <c r="B52" s="90"/>
      <c r="C52" s="91"/>
      <c r="D52" s="91"/>
      <c r="E52" s="92"/>
      <c r="F52" s="91"/>
      <c r="G52" s="91"/>
      <c r="H52" s="94"/>
      <c r="I52" s="92"/>
      <c r="J52" s="94"/>
      <c r="K52" s="94"/>
      <c r="L52" s="81"/>
    </row>
    <row r="53" spans="2:12" ht="15.75" customHeight="1" x14ac:dyDescent="0.35">
      <c r="B53" s="90"/>
      <c r="C53" s="91"/>
      <c r="D53" s="96" t="s">
        <v>137</v>
      </c>
      <c r="E53" s="92"/>
      <c r="F53" s="91"/>
      <c r="G53" s="91"/>
      <c r="H53" s="94"/>
      <c r="I53" s="92"/>
      <c r="J53" s="94"/>
      <c r="K53" s="94"/>
      <c r="L53" s="81"/>
    </row>
    <row r="54" spans="2:12" ht="15.75" customHeight="1" x14ac:dyDescent="0.35">
      <c r="B54" s="90"/>
      <c r="C54" s="91"/>
      <c r="D54" s="91"/>
      <c r="E54" s="92"/>
      <c r="F54" s="91"/>
      <c r="G54" s="91"/>
      <c r="H54" s="94"/>
      <c r="I54" s="92"/>
      <c r="J54" s="94"/>
      <c r="K54" s="94"/>
      <c r="L54" s="81"/>
    </row>
    <row r="55" spans="2:12" ht="15.75" customHeight="1" x14ac:dyDescent="0.35">
      <c r="B55" s="90"/>
      <c r="C55" s="91"/>
      <c r="D55" s="91"/>
      <c r="E55" s="95">
        <v>8</v>
      </c>
      <c r="F55" s="96" t="s">
        <v>138</v>
      </c>
      <c r="G55" s="96"/>
      <c r="H55" s="108"/>
      <c r="I55" s="95"/>
      <c r="J55" s="94"/>
      <c r="K55" s="108"/>
      <c r="L55" s="81"/>
    </row>
    <row r="56" spans="2:12" ht="15.75" customHeight="1" thickBot="1" x14ac:dyDescent="0.4">
      <c r="B56" s="90"/>
      <c r="C56" s="91"/>
      <c r="D56" s="91"/>
      <c r="E56" s="95"/>
      <c r="F56" s="96"/>
      <c r="G56" s="96"/>
      <c r="H56" s="108"/>
      <c r="I56" s="95"/>
      <c r="J56" s="94"/>
      <c r="K56" s="108"/>
      <c r="L56" s="81"/>
    </row>
    <row r="57" spans="2:12" ht="15.75" customHeight="1" thickBot="1" x14ac:dyDescent="0.4">
      <c r="B57" s="90"/>
      <c r="C57" s="91"/>
      <c r="D57" s="91"/>
      <c r="E57" s="99">
        <v>1</v>
      </c>
      <c r="F57" s="105"/>
      <c r="G57" s="100" t="s">
        <v>125</v>
      </c>
      <c r="H57" s="101">
        <v>415</v>
      </c>
      <c r="I57" s="107">
        <v>53</v>
      </c>
      <c r="J57" s="101">
        <v>11</v>
      </c>
      <c r="K57" s="106">
        <f>J57*I57</f>
        <v>583</v>
      </c>
      <c r="L57" s="81"/>
    </row>
    <row r="58" spans="2:12" ht="15.75" customHeight="1" x14ac:dyDescent="0.35">
      <c r="B58" s="90"/>
      <c r="C58" s="91"/>
      <c r="D58" s="91"/>
      <c r="E58" s="92"/>
      <c r="F58" s="91"/>
      <c r="G58" s="91"/>
      <c r="H58" s="94"/>
      <c r="I58" s="92"/>
      <c r="J58" s="94"/>
      <c r="K58" s="94"/>
      <c r="L58" s="81"/>
    </row>
    <row r="59" spans="2:12" ht="15.75" customHeight="1" x14ac:dyDescent="0.35">
      <c r="B59" s="90"/>
      <c r="C59" s="91"/>
      <c r="D59" s="96" t="s">
        <v>139</v>
      </c>
      <c r="E59" s="92"/>
      <c r="F59" s="91"/>
      <c r="G59" s="91"/>
      <c r="H59" s="94"/>
      <c r="I59" s="92"/>
      <c r="J59" s="94"/>
      <c r="K59" s="94"/>
      <c r="L59" s="81"/>
    </row>
    <row r="60" spans="2:12" ht="15.75" customHeight="1" thickBot="1" x14ac:dyDescent="0.4">
      <c r="B60" s="90"/>
      <c r="C60" s="91"/>
      <c r="D60" s="91"/>
      <c r="E60" s="92"/>
      <c r="F60" s="91"/>
      <c r="G60" s="91"/>
      <c r="H60" s="94"/>
      <c r="I60" s="92"/>
      <c r="J60" s="94"/>
      <c r="K60" s="94"/>
      <c r="L60" s="81"/>
    </row>
    <row r="61" spans="2:12" ht="15.75" customHeight="1" thickBot="1" x14ac:dyDescent="0.4">
      <c r="B61" s="90"/>
      <c r="C61" s="91"/>
      <c r="D61" s="91"/>
      <c r="E61" s="104">
        <v>7</v>
      </c>
      <c r="F61" s="105" t="s">
        <v>109</v>
      </c>
      <c r="G61" s="105"/>
      <c r="H61" s="106">
        <v>1990</v>
      </c>
      <c r="I61" s="107">
        <v>175</v>
      </c>
      <c r="J61" s="101">
        <v>11</v>
      </c>
      <c r="K61" s="106">
        <f>J61*I61</f>
        <v>1925</v>
      </c>
      <c r="L61" s="81"/>
    </row>
    <row r="62" spans="2:12" ht="15.75" customHeight="1" x14ac:dyDescent="0.35">
      <c r="B62" s="90"/>
      <c r="C62" s="91"/>
      <c r="D62" s="91"/>
      <c r="E62" s="92"/>
      <c r="F62" s="91"/>
      <c r="G62" s="91"/>
      <c r="H62" s="94"/>
      <c r="I62" s="92"/>
      <c r="J62" s="94"/>
      <c r="K62" s="94"/>
      <c r="L62" s="81"/>
    </row>
    <row r="63" spans="2:12" ht="15.75" customHeight="1" x14ac:dyDescent="0.35">
      <c r="B63" s="90"/>
      <c r="C63" s="91"/>
      <c r="D63" s="96" t="s">
        <v>127</v>
      </c>
      <c r="E63" s="92"/>
      <c r="F63" s="91"/>
      <c r="G63" s="91"/>
      <c r="H63" s="94"/>
      <c r="I63" s="92"/>
      <c r="J63" s="94"/>
      <c r="K63" s="94"/>
      <c r="L63" s="81"/>
    </row>
    <row r="64" spans="2:12" ht="15.75" customHeight="1" thickBot="1" x14ac:dyDescent="0.4">
      <c r="B64" s="90"/>
      <c r="C64" s="91"/>
      <c r="D64" s="91"/>
      <c r="E64" s="92"/>
      <c r="F64" s="91"/>
      <c r="G64" s="91"/>
      <c r="H64" s="94"/>
      <c r="I64" s="92"/>
      <c r="J64" s="94"/>
      <c r="K64" s="94"/>
      <c r="L64" s="81"/>
    </row>
    <row r="65" spans="2:12" ht="15.75" customHeight="1" thickBot="1" x14ac:dyDescent="0.4">
      <c r="B65" s="90"/>
      <c r="C65" s="91"/>
      <c r="D65" s="91"/>
      <c r="E65" s="104" t="s">
        <v>140</v>
      </c>
      <c r="F65" s="105" t="s">
        <v>107</v>
      </c>
      <c r="G65" s="105"/>
      <c r="H65" s="106"/>
      <c r="I65" s="107">
        <v>65</v>
      </c>
      <c r="J65" s="101">
        <v>11</v>
      </c>
      <c r="K65" s="106">
        <f>J65*I65</f>
        <v>715</v>
      </c>
      <c r="L65" s="81"/>
    </row>
    <row r="66" spans="2:12" ht="15.75" customHeight="1" x14ac:dyDescent="0.35">
      <c r="B66" s="90"/>
      <c r="C66" s="91"/>
      <c r="D66" s="91"/>
      <c r="E66" s="92"/>
      <c r="F66" s="91"/>
      <c r="G66" s="91"/>
      <c r="H66" s="94"/>
      <c r="I66" s="92"/>
      <c r="J66" s="94"/>
      <c r="K66" s="94"/>
      <c r="L66" s="81"/>
    </row>
    <row r="67" spans="2:12" ht="15.75" customHeight="1" x14ac:dyDescent="0.35">
      <c r="B67" s="90"/>
      <c r="C67" s="93" t="s">
        <v>141</v>
      </c>
      <c r="D67" s="91"/>
      <c r="E67" s="92"/>
      <c r="F67" s="91"/>
      <c r="G67" s="91"/>
      <c r="H67" s="94"/>
      <c r="I67" s="92"/>
      <c r="J67" s="94"/>
      <c r="K67" s="94"/>
      <c r="L67" s="81"/>
    </row>
    <row r="68" spans="2:12" ht="15.75" customHeight="1" x14ac:dyDescent="0.35">
      <c r="B68" s="90"/>
      <c r="C68" s="91"/>
      <c r="D68" s="91"/>
      <c r="E68" s="92"/>
      <c r="F68" s="91"/>
      <c r="G68" s="91"/>
      <c r="H68" s="94"/>
      <c r="I68" s="92"/>
      <c r="J68" s="94"/>
      <c r="K68" s="94"/>
      <c r="L68" s="81"/>
    </row>
    <row r="69" spans="2:12" ht="15.75" customHeight="1" x14ac:dyDescent="0.35">
      <c r="B69" s="90"/>
      <c r="C69" s="91"/>
      <c r="D69" s="96" t="s">
        <v>137</v>
      </c>
      <c r="E69" s="92"/>
      <c r="F69" s="91"/>
      <c r="G69" s="91"/>
      <c r="H69" s="94"/>
      <c r="I69" s="92"/>
      <c r="J69" s="94"/>
      <c r="K69" s="94"/>
      <c r="L69" s="81"/>
    </row>
    <row r="70" spans="2:12" ht="15.75" customHeight="1" x14ac:dyDescent="0.35">
      <c r="B70" s="90"/>
      <c r="C70" s="91"/>
      <c r="D70" s="91"/>
      <c r="E70" s="92"/>
      <c r="F70" s="91"/>
      <c r="G70" s="91"/>
      <c r="H70" s="94"/>
      <c r="I70" s="92"/>
      <c r="J70" s="94"/>
      <c r="K70" s="94"/>
      <c r="L70" s="81"/>
    </row>
    <row r="71" spans="2:12" ht="15.75" customHeight="1" x14ac:dyDescent="0.35">
      <c r="B71" s="90"/>
      <c r="C71" s="91"/>
      <c r="D71" s="91"/>
      <c r="E71" s="95">
        <v>8</v>
      </c>
      <c r="F71" s="96" t="s">
        <v>138</v>
      </c>
      <c r="G71" s="96"/>
      <c r="H71" s="108"/>
      <c r="I71" s="95"/>
      <c r="J71" s="94"/>
      <c r="K71" s="108"/>
      <c r="L71" s="113"/>
    </row>
    <row r="72" spans="2:12" ht="15.75" customHeight="1" thickBot="1" x14ac:dyDescent="0.4">
      <c r="B72" s="90"/>
      <c r="C72" s="91"/>
      <c r="D72" s="91"/>
      <c r="E72" s="95"/>
      <c r="F72" s="96"/>
      <c r="G72" s="96"/>
      <c r="H72" s="108"/>
      <c r="I72" s="95"/>
      <c r="J72" s="94"/>
      <c r="K72" s="108"/>
      <c r="L72" s="81"/>
    </row>
    <row r="73" spans="2:12" ht="15.75" customHeight="1" thickBot="1" x14ac:dyDescent="0.4">
      <c r="B73" s="90"/>
      <c r="C73" s="91"/>
      <c r="D73" s="91"/>
      <c r="E73" s="99">
        <v>1</v>
      </c>
      <c r="F73" s="105"/>
      <c r="G73" s="100" t="s">
        <v>121</v>
      </c>
      <c r="H73" s="101">
        <v>440</v>
      </c>
      <c r="I73" s="102">
        <f>100+21</f>
        <v>121</v>
      </c>
      <c r="J73" s="101">
        <v>11</v>
      </c>
      <c r="K73" s="101">
        <f>J73*I73</f>
        <v>1331</v>
      </c>
      <c r="L73" s="81"/>
    </row>
    <row r="74" spans="2:12" ht="15.75" customHeight="1" thickBot="1" x14ac:dyDescent="0.4">
      <c r="B74" s="90"/>
      <c r="C74" s="91"/>
      <c r="D74" s="91"/>
      <c r="E74" s="92"/>
      <c r="F74" s="96"/>
      <c r="G74" s="91"/>
      <c r="H74" s="108"/>
      <c r="I74" s="95"/>
      <c r="J74" s="94"/>
      <c r="K74" s="108"/>
      <c r="L74" s="81"/>
    </row>
    <row r="75" spans="2:12" ht="15.75" customHeight="1" thickBot="1" x14ac:dyDescent="0.4">
      <c r="B75" s="90"/>
      <c r="C75" s="91"/>
      <c r="D75" s="91"/>
      <c r="E75" s="99">
        <v>2</v>
      </c>
      <c r="F75" s="105"/>
      <c r="G75" s="100" t="s">
        <v>122</v>
      </c>
      <c r="H75" s="101">
        <v>450</v>
      </c>
      <c r="I75" s="102">
        <v>42</v>
      </c>
      <c r="J75" s="101">
        <v>11</v>
      </c>
      <c r="K75" s="101">
        <f>J75*I75</f>
        <v>462</v>
      </c>
      <c r="L75" s="81"/>
    </row>
    <row r="76" spans="2:12" ht="15.75" customHeight="1" x14ac:dyDescent="0.35">
      <c r="B76" s="90"/>
      <c r="C76" s="91"/>
      <c r="D76" s="91"/>
      <c r="E76" s="92"/>
      <c r="F76" s="96"/>
      <c r="G76" s="91"/>
      <c r="H76" s="94"/>
      <c r="I76" s="92"/>
      <c r="J76" s="94"/>
      <c r="K76" s="94"/>
      <c r="L76" s="81"/>
    </row>
    <row r="77" spans="2:12" ht="15.75" customHeight="1" x14ac:dyDescent="0.35">
      <c r="B77" s="90"/>
      <c r="C77" s="91"/>
      <c r="D77" s="91"/>
      <c r="E77" s="95"/>
      <c r="F77" s="96"/>
      <c r="G77" s="96"/>
      <c r="H77" s="108"/>
      <c r="I77" s="95"/>
      <c r="J77" s="94"/>
      <c r="K77" s="108"/>
      <c r="L77" s="81"/>
    </row>
    <row r="78" spans="2:12" ht="15.75" customHeight="1" x14ac:dyDescent="0.35">
      <c r="B78" s="90"/>
      <c r="C78" s="91"/>
      <c r="D78" s="91"/>
      <c r="E78" s="95"/>
      <c r="F78" s="96"/>
      <c r="G78" s="96"/>
      <c r="H78" s="108"/>
      <c r="I78" s="95"/>
      <c r="J78" s="94"/>
      <c r="K78" s="108"/>
      <c r="L78" s="81"/>
    </row>
    <row r="79" spans="2:12" ht="15.75" customHeight="1" x14ac:dyDescent="0.35">
      <c r="B79" s="90"/>
      <c r="C79" s="91"/>
      <c r="D79" s="91"/>
      <c r="E79" s="92"/>
      <c r="F79" s="91"/>
      <c r="G79" s="91"/>
      <c r="H79" s="94"/>
      <c r="I79" s="92"/>
      <c r="J79" s="94"/>
      <c r="K79" s="94"/>
      <c r="L79" s="81"/>
    </row>
    <row r="80" spans="2:12" ht="15.75" customHeight="1" x14ac:dyDescent="0.35">
      <c r="B80" s="90"/>
      <c r="C80" s="91"/>
      <c r="D80" s="96" t="s">
        <v>142</v>
      </c>
      <c r="E80" s="92"/>
      <c r="F80" s="91"/>
      <c r="G80" s="91"/>
      <c r="H80" s="94"/>
      <c r="I80" s="92"/>
      <c r="J80" s="94"/>
      <c r="K80" s="94"/>
      <c r="L80" s="81"/>
    </row>
    <row r="81" spans="2:12" ht="15.75" customHeight="1" thickBot="1" x14ac:dyDescent="0.4">
      <c r="B81" s="90"/>
      <c r="C81" s="91"/>
      <c r="D81" s="91"/>
      <c r="E81" s="92"/>
      <c r="F81" s="91"/>
      <c r="G81" s="91"/>
      <c r="H81" s="94"/>
      <c r="I81" s="92"/>
      <c r="J81" s="94"/>
      <c r="K81" s="94"/>
      <c r="L81" s="81"/>
    </row>
    <row r="82" spans="2:12" ht="15.75" customHeight="1" thickBot="1" x14ac:dyDescent="0.4">
      <c r="B82" s="90"/>
      <c r="C82" s="91"/>
      <c r="D82" s="91"/>
      <c r="E82" s="104">
        <v>13</v>
      </c>
      <c r="F82" s="105" t="s">
        <v>113</v>
      </c>
      <c r="G82" s="105"/>
      <c r="H82" s="106">
        <v>1400</v>
      </c>
      <c r="I82" s="107">
        <v>234</v>
      </c>
      <c r="J82" s="101">
        <v>11</v>
      </c>
      <c r="K82" s="106">
        <f>J82*I82</f>
        <v>2574</v>
      </c>
      <c r="L82" s="81"/>
    </row>
    <row r="83" spans="2:12" ht="15.75" customHeight="1" thickBot="1" x14ac:dyDescent="0.4">
      <c r="B83" s="90"/>
      <c r="C83" s="91"/>
      <c r="D83" s="91"/>
      <c r="E83" s="92"/>
      <c r="F83" s="91"/>
      <c r="G83" s="91"/>
      <c r="H83" s="94"/>
      <c r="I83" s="92"/>
      <c r="J83" s="94"/>
      <c r="K83" s="94"/>
      <c r="L83" s="81"/>
    </row>
    <row r="84" spans="2:12" ht="15.75" customHeight="1" thickBot="1" x14ac:dyDescent="0.4">
      <c r="B84" s="90"/>
      <c r="C84" s="91"/>
      <c r="D84" s="91"/>
      <c r="E84" s="104">
        <v>14</v>
      </c>
      <c r="F84" s="105" t="s">
        <v>114</v>
      </c>
      <c r="G84" s="105"/>
      <c r="H84" s="106">
        <v>580</v>
      </c>
      <c r="I84" s="107">
        <v>65</v>
      </c>
      <c r="J84" s="101">
        <v>11</v>
      </c>
      <c r="K84" s="106">
        <f>J84*I84</f>
        <v>715</v>
      </c>
      <c r="L84" s="81"/>
    </row>
    <row r="85" spans="2:12" ht="15.75" customHeight="1" x14ac:dyDescent="0.35">
      <c r="B85" s="90"/>
      <c r="C85" s="91"/>
      <c r="D85" s="91"/>
      <c r="E85" s="92"/>
      <c r="F85" s="91"/>
      <c r="G85" s="91"/>
      <c r="H85" s="94"/>
      <c r="I85" s="92"/>
      <c r="J85" s="94"/>
      <c r="K85" s="94"/>
      <c r="L85" s="81"/>
    </row>
    <row r="86" spans="2:12" ht="15.75" customHeight="1" x14ac:dyDescent="0.35">
      <c r="B86" s="109" t="s">
        <v>143</v>
      </c>
      <c r="C86" s="110"/>
      <c r="D86" s="110"/>
      <c r="E86" s="111"/>
      <c r="F86" s="110"/>
      <c r="G86" s="110"/>
      <c r="H86" s="94"/>
      <c r="I86" s="92"/>
      <c r="J86" s="94"/>
      <c r="K86" s="94"/>
      <c r="L86" s="81"/>
    </row>
    <row r="87" spans="2:12" ht="15.75" customHeight="1" x14ac:dyDescent="0.35">
      <c r="B87" s="112"/>
      <c r="C87" s="91"/>
      <c r="D87" s="91"/>
      <c r="E87" s="92"/>
      <c r="F87" s="91"/>
      <c r="G87" s="91"/>
      <c r="H87" s="94"/>
      <c r="I87" s="92"/>
      <c r="J87" s="94"/>
      <c r="K87" s="94"/>
      <c r="L87" s="81"/>
    </row>
    <row r="88" spans="2:12" ht="15.75" customHeight="1" x14ac:dyDescent="0.35">
      <c r="B88" s="90"/>
      <c r="C88" s="96" t="s">
        <v>136</v>
      </c>
      <c r="D88" s="91"/>
      <c r="E88" s="92"/>
      <c r="F88" s="91"/>
      <c r="G88" s="91"/>
      <c r="H88" s="94"/>
      <c r="I88" s="92"/>
      <c r="J88" s="94"/>
      <c r="K88" s="94"/>
      <c r="L88" s="81"/>
    </row>
    <row r="89" spans="2:12" ht="15.75" customHeight="1" x14ac:dyDescent="0.35">
      <c r="B89" s="90"/>
      <c r="C89" s="91"/>
      <c r="D89" s="91"/>
      <c r="E89" s="92"/>
      <c r="F89" s="91"/>
      <c r="G89" s="91"/>
      <c r="H89" s="94"/>
      <c r="I89" s="92"/>
      <c r="J89" s="94"/>
      <c r="K89" s="94"/>
      <c r="L89" s="81"/>
    </row>
    <row r="90" spans="2:12" ht="15.75" customHeight="1" x14ac:dyDescent="0.35">
      <c r="B90" s="90"/>
      <c r="C90" s="91"/>
      <c r="D90" s="96" t="s">
        <v>144</v>
      </c>
      <c r="E90" s="92"/>
      <c r="F90" s="91"/>
      <c r="G90" s="91"/>
      <c r="H90" s="94"/>
      <c r="I90" s="92"/>
      <c r="J90" s="94"/>
      <c r="K90" s="94"/>
      <c r="L90" s="81"/>
    </row>
    <row r="91" spans="2:12" ht="15.75" customHeight="1" thickBot="1" x14ac:dyDescent="0.4">
      <c r="B91" s="90"/>
      <c r="C91" s="91"/>
      <c r="D91" s="91"/>
      <c r="E91" s="92"/>
      <c r="F91" s="91"/>
      <c r="G91" s="91"/>
      <c r="H91" s="94"/>
      <c r="I91" s="92"/>
      <c r="J91" s="94"/>
      <c r="K91" s="94"/>
      <c r="L91" s="81"/>
    </row>
    <row r="92" spans="2:12" ht="15.75" customHeight="1" thickBot="1" x14ac:dyDescent="0.4">
      <c r="B92" s="90"/>
      <c r="C92" s="91"/>
      <c r="D92" s="91"/>
      <c r="E92" s="104">
        <v>16</v>
      </c>
      <c r="F92" s="105" t="s">
        <v>115</v>
      </c>
      <c r="G92" s="114"/>
      <c r="H92" s="106">
        <v>2416</v>
      </c>
      <c r="I92" s="107">
        <v>280</v>
      </c>
      <c r="J92" s="101">
        <v>11</v>
      </c>
      <c r="K92" s="106">
        <f>J92*I92</f>
        <v>3080</v>
      </c>
      <c r="L92" s="81"/>
    </row>
    <row r="93" spans="2:12" ht="15.75" customHeight="1" thickBot="1" x14ac:dyDescent="0.4">
      <c r="B93" s="90"/>
      <c r="C93" s="91"/>
      <c r="D93" s="91"/>
      <c r="E93" s="92"/>
      <c r="F93" s="91"/>
      <c r="G93" s="91"/>
      <c r="H93" s="94"/>
      <c r="I93" s="92"/>
      <c r="J93" s="94"/>
      <c r="K93" s="94"/>
      <c r="L93" s="81"/>
    </row>
    <row r="94" spans="2:12" ht="15.75" customHeight="1" thickBot="1" x14ac:dyDescent="0.4">
      <c r="B94" s="90"/>
      <c r="C94" s="91"/>
      <c r="D94" s="91"/>
      <c r="E94" s="104" t="s">
        <v>145</v>
      </c>
      <c r="F94" s="105" t="s">
        <v>116</v>
      </c>
      <c r="G94" s="114"/>
      <c r="H94" s="106">
        <v>450</v>
      </c>
      <c r="I94" s="107">
        <v>73</v>
      </c>
      <c r="J94" s="101">
        <v>11</v>
      </c>
      <c r="K94" s="106">
        <f>J94*I94</f>
        <v>803</v>
      </c>
      <c r="L94" s="81"/>
    </row>
    <row r="95" spans="2:12" ht="15.75" customHeight="1" x14ac:dyDescent="0.35">
      <c r="B95" s="90"/>
      <c r="C95" s="91"/>
      <c r="D95" s="91"/>
      <c r="E95" s="92"/>
      <c r="F95" s="91"/>
      <c r="G95" s="91"/>
      <c r="H95" s="94"/>
      <c r="I95" s="92"/>
      <c r="J95" s="94"/>
      <c r="K95" s="94"/>
      <c r="L95" s="81"/>
    </row>
    <row r="96" spans="2:12" ht="15.75" customHeight="1" x14ac:dyDescent="0.35">
      <c r="B96" s="90"/>
      <c r="C96" s="96" t="s">
        <v>141</v>
      </c>
      <c r="D96" s="91"/>
      <c r="E96" s="92"/>
      <c r="F96" s="91"/>
      <c r="G96" s="91"/>
      <c r="H96" s="94"/>
      <c r="I96" s="92"/>
      <c r="J96" s="94"/>
      <c r="K96" s="94"/>
      <c r="L96" s="81"/>
    </row>
    <row r="97" spans="2:12" ht="15.75" customHeight="1" x14ac:dyDescent="0.35">
      <c r="B97" s="90"/>
      <c r="C97" s="96"/>
      <c r="D97" s="91"/>
      <c r="E97" s="92"/>
      <c r="F97" s="91"/>
      <c r="G97" s="91"/>
      <c r="H97" s="94"/>
      <c r="I97" s="92"/>
      <c r="J97" s="94"/>
      <c r="K97" s="94"/>
      <c r="L97" s="81"/>
    </row>
    <row r="98" spans="2:12" ht="15.75" customHeight="1" x14ac:dyDescent="0.35">
      <c r="B98" s="90"/>
      <c r="C98" s="91"/>
      <c r="D98" s="96" t="s">
        <v>144</v>
      </c>
      <c r="E98" s="92"/>
      <c r="F98" s="91"/>
      <c r="G98" s="91"/>
      <c r="H98" s="94"/>
      <c r="I98" s="92"/>
      <c r="J98" s="94"/>
      <c r="K98" s="94"/>
      <c r="L98" s="81"/>
    </row>
    <row r="99" spans="2:12" ht="15.75" customHeight="1" thickBot="1" x14ac:dyDescent="0.4">
      <c r="B99" s="90"/>
      <c r="C99" s="91"/>
      <c r="D99" s="91"/>
      <c r="E99" s="92"/>
      <c r="F99" s="91"/>
      <c r="G99" s="91"/>
      <c r="H99" s="94"/>
      <c r="I99" s="92"/>
      <c r="J99" s="94"/>
      <c r="K99" s="94"/>
      <c r="L99" s="81"/>
    </row>
    <row r="100" spans="2:12" ht="15.75" customHeight="1" thickBot="1" x14ac:dyDescent="0.4">
      <c r="B100" s="90"/>
      <c r="C100" s="91"/>
      <c r="D100" s="91"/>
      <c r="E100" s="104">
        <v>16</v>
      </c>
      <c r="F100" s="105" t="s">
        <v>115</v>
      </c>
      <c r="G100" s="114"/>
      <c r="H100" s="106"/>
      <c r="I100" s="107">
        <v>350</v>
      </c>
      <c r="J100" s="101">
        <v>11</v>
      </c>
      <c r="K100" s="106">
        <f>J100*I100</f>
        <v>3850</v>
      </c>
      <c r="L100" s="81"/>
    </row>
    <row r="101" spans="2:12" ht="15.75" customHeight="1" x14ac:dyDescent="0.35">
      <c r="B101" s="90"/>
      <c r="C101" s="91"/>
      <c r="D101" s="91"/>
      <c r="E101" s="92"/>
      <c r="F101" s="91"/>
      <c r="G101" s="91"/>
      <c r="H101" s="94"/>
      <c r="I101" s="92"/>
      <c r="J101" s="94"/>
      <c r="K101" s="94"/>
      <c r="L101" s="81"/>
    </row>
    <row r="102" spans="2:12" ht="15.75" customHeight="1" x14ac:dyDescent="0.35">
      <c r="B102" s="109" t="s">
        <v>146</v>
      </c>
      <c r="C102" s="110"/>
      <c r="D102" s="110"/>
      <c r="E102" s="111"/>
      <c r="F102" s="110"/>
      <c r="G102" s="110"/>
      <c r="H102" s="94"/>
      <c r="I102" s="92"/>
      <c r="J102" s="94"/>
      <c r="K102" s="94"/>
      <c r="L102" s="81"/>
    </row>
    <row r="103" spans="2:12" ht="15.75" customHeight="1" x14ac:dyDescent="0.35">
      <c r="B103" s="112"/>
      <c r="C103" s="91"/>
      <c r="D103" s="91"/>
      <c r="E103" s="92"/>
      <c r="F103" s="91"/>
      <c r="G103" s="91"/>
      <c r="H103" s="94"/>
      <c r="I103" s="92"/>
      <c r="J103" s="94"/>
      <c r="K103" s="94"/>
      <c r="L103" s="81"/>
    </row>
    <row r="104" spans="2:12" ht="15.75" customHeight="1" x14ac:dyDescent="0.35">
      <c r="B104" s="90"/>
      <c r="C104" s="96" t="s">
        <v>136</v>
      </c>
      <c r="D104" s="91"/>
      <c r="E104" s="92"/>
      <c r="F104" s="91"/>
      <c r="G104" s="91"/>
      <c r="H104" s="94"/>
      <c r="I104" s="92"/>
      <c r="J104" s="94"/>
      <c r="K104" s="94"/>
      <c r="L104" s="81"/>
    </row>
    <row r="105" spans="2:12" ht="15.75" customHeight="1" x14ac:dyDescent="0.35">
      <c r="B105" s="90"/>
      <c r="C105" s="96"/>
      <c r="D105" s="91"/>
      <c r="E105" s="92"/>
      <c r="F105" s="91"/>
      <c r="G105" s="91"/>
      <c r="H105" s="94"/>
      <c r="I105" s="92"/>
      <c r="J105" s="94"/>
      <c r="K105" s="94"/>
      <c r="L105" s="81"/>
    </row>
    <row r="106" spans="2:12" ht="15.75" customHeight="1" x14ac:dyDescent="0.35">
      <c r="B106" s="90"/>
      <c r="C106" s="91"/>
      <c r="D106" s="96" t="s">
        <v>147</v>
      </c>
      <c r="E106" s="92"/>
      <c r="F106" s="91"/>
      <c r="G106" s="91"/>
      <c r="H106" s="94"/>
      <c r="I106" s="92"/>
      <c r="J106" s="94"/>
      <c r="K106" s="94"/>
      <c r="L106" s="81"/>
    </row>
    <row r="107" spans="2:12" ht="15.75" customHeight="1" thickBot="1" x14ac:dyDescent="0.4">
      <c r="B107" s="90"/>
      <c r="C107" s="91"/>
      <c r="D107" s="91"/>
      <c r="E107" s="92"/>
      <c r="F107" s="91"/>
      <c r="G107" s="91"/>
      <c r="H107" s="94"/>
      <c r="I107" s="92"/>
      <c r="J107" s="94"/>
      <c r="K107" s="94"/>
      <c r="L107" s="81"/>
    </row>
    <row r="108" spans="2:12" ht="15.75" customHeight="1" thickBot="1" x14ac:dyDescent="0.4">
      <c r="B108" s="90"/>
      <c r="C108" s="91"/>
      <c r="D108" s="91"/>
      <c r="E108" s="104">
        <v>4</v>
      </c>
      <c r="F108" s="105" t="s">
        <v>110</v>
      </c>
      <c r="G108" s="105"/>
      <c r="H108" s="106">
        <v>2000</v>
      </c>
      <c r="I108" s="107">
        <v>235</v>
      </c>
      <c r="J108" s="101">
        <v>11</v>
      </c>
      <c r="K108" s="106">
        <f>J108*I108</f>
        <v>2585</v>
      </c>
      <c r="L108" s="81"/>
    </row>
    <row r="109" spans="2:12" ht="15.75" customHeight="1" thickBot="1" x14ac:dyDescent="0.4">
      <c r="B109" s="90"/>
      <c r="C109" s="91"/>
      <c r="D109" s="91"/>
      <c r="E109" s="92"/>
      <c r="F109" s="91"/>
      <c r="G109" s="91"/>
      <c r="H109" s="94"/>
      <c r="I109" s="92"/>
      <c r="J109" s="94"/>
      <c r="K109" s="94"/>
      <c r="L109" s="81"/>
    </row>
    <row r="110" spans="2:12" ht="15.75" customHeight="1" thickBot="1" x14ac:dyDescent="0.4">
      <c r="B110" s="90"/>
      <c r="C110" s="91"/>
      <c r="D110" s="91"/>
      <c r="E110" s="104">
        <v>5</v>
      </c>
      <c r="F110" s="105" t="s">
        <v>112</v>
      </c>
      <c r="G110" s="105"/>
      <c r="H110" s="106">
        <v>1036</v>
      </c>
      <c r="I110" s="107">
        <v>195</v>
      </c>
      <c r="J110" s="101">
        <v>11</v>
      </c>
      <c r="K110" s="106">
        <f>J110*I110</f>
        <v>2145</v>
      </c>
      <c r="L110" s="81"/>
    </row>
    <row r="111" spans="2:12" ht="15.75" customHeight="1" x14ac:dyDescent="0.35">
      <c r="B111" s="90"/>
      <c r="C111" s="91"/>
      <c r="D111" s="91"/>
      <c r="E111" s="92"/>
      <c r="F111" s="91"/>
      <c r="G111" s="91"/>
      <c r="H111" s="94"/>
      <c r="I111" s="92"/>
      <c r="J111" s="94"/>
      <c r="K111" s="94"/>
      <c r="L111" s="81"/>
    </row>
    <row r="112" spans="2:12" ht="15.75" customHeight="1" x14ac:dyDescent="0.35">
      <c r="B112" s="90"/>
      <c r="C112" s="96" t="s">
        <v>141</v>
      </c>
      <c r="D112" s="91"/>
      <c r="E112" s="92"/>
      <c r="F112" s="91"/>
      <c r="G112" s="91"/>
      <c r="H112" s="94"/>
      <c r="I112" s="92"/>
      <c r="J112" s="94"/>
      <c r="K112" s="94"/>
      <c r="L112" s="81"/>
    </row>
    <row r="113" spans="2:12" ht="15.75" customHeight="1" x14ac:dyDescent="0.35">
      <c r="B113" s="90"/>
      <c r="C113" s="91"/>
      <c r="D113" s="91"/>
      <c r="E113" s="92"/>
      <c r="F113" s="91"/>
      <c r="G113" s="91"/>
      <c r="H113" s="94"/>
      <c r="I113" s="92"/>
      <c r="J113" s="94"/>
      <c r="K113" s="94"/>
      <c r="L113" s="81"/>
    </row>
    <row r="114" spans="2:12" ht="15.75" customHeight="1" x14ac:dyDescent="0.35">
      <c r="B114" s="90"/>
      <c r="C114" s="91"/>
      <c r="D114" s="96" t="s">
        <v>147</v>
      </c>
      <c r="E114" s="92"/>
      <c r="F114" s="91"/>
      <c r="G114" s="91"/>
      <c r="H114" s="94"/>
      <c r="I114" s="92"/>
      <c r="J114" s="94"/>
      <c r="K114" s="94"/>
      <c r="L114" s="81"/>
    </row>
    <row r="115" spans="2:12" ht="15.75" customHeight="1" thickBot="1" x14ac:dyDescent="0.4">
      <c r="B115" s="90"/>
      <c r="C115" s="91"/>
      <c r="D115" s="91"/>
      <c r="E115" s="92"/>
      <c r="F115" s="91"/>
      <c r="G115" s="91"/>
      <c r="H115" s="94"/>
      <c r="I115" s="92"/>
      <c r="J115" s="94"/>
      <c r="K115" s="94"/>
      <c r="L115" s="81"/>
    </row>
    <row r="116" spans="2:12" ht="15.75" customHeight="1" thickBot="1" x14ac:dyDescent="0.4">
      <c r="B116" s="90"/>
      <c r="C116" s="91"/>
      <c r="D116" s="91"/>
      <c r="E116" s="104">
        <v>4</v>
      </c>
      <c r="F116" s="105" t="s">
        <v>110</v>
      </c>
      <c r="G116" s="105"/>
      <c r="H116" s="106"/>
      <c r="I116" s="107">
        <v>145</v>
      </c>
      <c r="J116" s="101">
        <v>11</v>
      </c>
      <c r="K116" s="106">
        <f>J116*I116</f>
        <v>1595</v>
      </c>
      <c r="L116" s="81"/>
    </row>
    <row r="117" spans="2:12" ht="15.75" customHeight="1" x14ac:dyDescent="0.35">
      <c r="B117" s="90"/>
      <c r="C117" s="91"/>
      <c r="D117" s="91"/>
      <c r="E117" s="92"/>
      <c r="F117" s="91"/>
      <c r="G117" s="91"/>
      <c r="H117" s="94"/>
      <c r="I117" s="92"/>
      <c r="J117" s="94"/>
      <c r="K117" s="94"/>
      <c r="L117" s="81"/>
    </row>
    <row r="118" spans="2:12" ht="15.75" customHeight="1" x14ac:dyDescent="0.35">
      <c r="B118" s="90"/>
      <c r="C118" s="91"/>
      <c r="D118" s="96" t="s">
        <v>148</v>
      </c>
      <c r="E118" s="92"/>
      <c r="F118" s="91"/>
      <c r="G118" s="91"/>
      <c r="H118" s="94"/>
      <c r="I118" s="92"/>
      <c r="J118" s="94"/>
      <c r="K118" s="94"/>
      <c r="L118" s="81"/>
    </row>
    <row r="119" spans="2:12" ht="15.75" customHeight="1" thickBot="1" x14ac:dyDescent="0.4">
      <c r="B119" s="90"/>
      <c r="C119" s="91"/>
      <c r="D119" s="91"/>
      <c r="E119" s="92"/>
      <c r="F119" s="91"/>
      <c r="G119" s="91"/>
      <c r="H119" s="94"/>
      <c r="I119" s="92"/>
      <c r="J119" s="94"/>
      <c r="K119" s="94"/>
      <c r="L119" s="81"/>
    </row>
    <row r="120" spans="2:12" ht="15.75" customHeight="1" thickBot="1" x14ac:dyDescent="0.4">
      <c r="B120" s="90"/>
      <c r="C120" s="91"/>
      <c r="D120" s="91"/>
      <c r="E120" s="104">
        <v>11</v>
      </c>
      <c r="F120" s="105" t="s">
        <v>118</v>
      </c>
      <c r="G120" s="105"/>
      <c r="H120" s="106">
        <v>100</v>
      </c>
      <c r="I120" s="107">
        <v>13</v>
      </c>
      <c r="J120" s="101">
        <v>11</v>
      </c>
      <c r="K120" s="106">
        <f>J120*I120</f>
        <v>143</v>
      </c>
      <c r="L120" s="81"/>
    </row>
    <row r="121" spans="2:12" ht="15.75" customHeight="1" thickBot="1" x14ac:dyDescent="0.4">
      <c r="B121" s="90"/>
      <c r="C121" s="91"/>
      <c r="D121" s="91"/>
      <c r="E121" s="92"/>
      <c r="F121" s="115"/>
      <c r="G121" s="115"/>
      <c r="H121" s="94"/>
      <c r="I121" s="92"/>
      <c r="J121" s="94"/>
      <c r="K121" s="94"/>
      <c r="L121" s="81"/>
    </row>
    <row r="122" spans="2:12" ht="15.75" customHeight="1" thickBot="1" x14ac:dyDescent="0.4">
      <c r="B122" s="90"/>
      <c r="C122" s="91"/>
      <c r="D122" s="91"/>
      <c r="E122" s="104">
        <v>15</v>
      </c>
      <c r="F122" s="105" t="s">
        <v>119</v>
      </c>
      <c r="G122" s="114"/>
      <c r="H122" s="106">
        <v>1550</v>
      </c>
      <c r="I122" s="107">
        <v>70</v>
      </c>
      <c r="J122" s="101">
        <v>11</v>
      </c>
      <c r="K122" s="106">
        <f>J122*I122</f>
        <v>770</v>
      </c>
      <c r="L122" s="81"/>
    </row>
    <row r="123" spans="2:12" ht="15.75" customHeight="1" x14ac:dyDescent="0.35">
      <c r="B123" s="90"/>
      <c r="C123" s="91"/>
      <c r="D123" s="91"/>
      <c r="E123" s="92"/>
      <c r="F123" s="91"/>
      <c r="G123" s="91"/>
      <c r="H123" s="94"/>
      <c r="I123" s="92"/>
      <c r="J123" s="94"/>
      <c r="K123" s="94"/>
      <c r="L123" s="81"/>
    </row>
    <row r="124" spans="2:12" ht="15.75" customHeight="1" x14ac:dyDescent="0.35">
      <c r="B124" s="90"/>
      <c r="C124" s="91"/>
      <c r="D124" s="96" t="s">
        <v>149</v>
      </c>
      <c r="E124" s="92"/>
      <c r="F124" s="91"/>
      <c r="G124" s="91"/>
      <c r="H124" s="94"/>
      <c r="I124" s="92"/>
      <c r="J124" s="94"/>
      <c r="K124" s="94"/>
      <c r="L124" s="81"/>
    </row>
    <row r="125" spans="2:12" ht="15.75" customHeight="1" thickBot="1" x14ac:dyDescent="0.4">
      <c r="B125" s="90"/>
      <c r="C125" s="91"/>
      <c r="D125" s="91"/>
      <c r="E125" s="92"/>
      <c r="F125" s="91"/>
      <c r="G125" s="91"/>
      <c r="H125" s="94"/>
      <c r="I125" s="92"/>
      <c r="J125" s="94"/>
      <c r="K125" s="94"/>
      <c r="L125" s="81"/>
    </row>
    <row r="126" spans="2:12" ht="15.75" customHeight="1" thickBot="1" x14ac:dyDescent="0.4">
      <c r="B126" s="90"/>
      <c r="C126" s="91"/>
      <c r="D126" s="91"/>
      <c r="E126" s="104" t="s">
        <v>70</v>
      </c>
      <c r="F126" s="116" t="s">
        <v>150</v>
      </c>
      <c r="G126" s="116"/>
      <c r="H126" s="106"/>
      <c r="I126" s="107"/>
      <c r="J126" s="101"/>
      <c r="K126" s="106"/>
      <c r="L126" s="81"/>
    </row>
    <row r="127" spans="2:12" ht="15.75" customHeight="1" x14ac:dyDescent="0.35">
      <c r="B127" s="90"/>
      <c r="C127" s="91"/>
      <c r="D127" s="91"/>
      <c r="E127" s="92"/>
      <c r="F127" s="91"/>
      <c r="G127" s="91"/>
      <c r="H127" s="94"/>
      <c r="I127" s="92"/>
      <c r="J127" s="94"/>
      <c r="K127" s="94"/>
      <c r="L127" s="81"/>
    </row>
    <row r="128" spans="2:12" ht="15.75" customHeight="1" x14ac:dyDescent="0.35">
      <c r="B128" s="90"/>
      <c r="C128" s="91"/>
      <c r="D128" s="96" t="s">
        <v>151</v>
      </c>
      <c r="E128" s="92"/>
      <c r="F128" s="91"/>
      <c r="G128" s="91"/>
      <c r="H128" s="94"/>
      <c r="I128" s="92"/>
      <c r="J128" s="94"/>
      <c r="K128" s="94"/>
      <c r="L128" s="81"/>
    </row>
    <row r="129" spans="2:12" ht="15.75" customHeight="1" thickBot="1" x14ac:dyDescent="0.4">
      <c r="B129" s="90"/>
      <c r="C129" s="91"/>
      <c r="D129" s="91"/>
      <c r="E129" s="92"/>
      <c r="F129" s="91"/>
      <c r="G129" s="91"/>
      <c r="H129" s="94"/>
      <c r="I129" s="92"/>
      <c r="J129" s="94"/>
      <c r="K129" s="94"/>
      <c r="L129" s="81"/>
    </row>
    <row r="130" spans="2:12" ht="15.75" customHeight="1" thickBot="1" x14ac:dyDescent="0.4">
      <c r="B130" s="90"/>
      <c r="C130" s="91"/>
      <c r="D130" s="91"/>
      <c r="E130" s="104" t="s">
        <v>70</v>
      </c>
      <c r="F130" s="116" t="s">
        <v>152</v>
      </c>
      <c r="G130" s="116"/>
      <c r="H130" s="106"/>
      <c r="I130" s="107"/>
      <c r="J130" s="101"/>
      <c r="K130" s="106"/>
      <c r="L130" s="81"/>
    </row>
    <row r="131" spans="2:12" ht="15.75" customHeight="1" thickBot="1" x14ac:dyDescent="0.4">
      <c r="B131" s="117"/>
      <c r="C131" s="118"/>
      <c r="D131" s="118"/>
      <c r="E131" s="119"/>
      <c r="F131" s="118"/>
      <c r="G131" s="118"/>
      <c r="H131" s="84"/>
      <c r="I131" s="119"/>
      <c r="J131" s="84"/>
      <c r="K131" s="84"/>
      <c r="L131" s="81"/>
    </row>
    <row r="132" spans="2:12" ht="15.75" customHeight="1" thickBot="1" x14ac:dyDescent="0.35">
      <c r="E132" s="81"/>
      <c r="H132" s="81"/>
      <c r="I132" s="81"/>
      <c r="J132" s="81"/>
      <c r="K132" s="81"/>
      <c r="L132" s="81"/>
    </row>
    <row r="133" spans="2:12" ht="30" customHeight="1" thickBot="1" x14ac:dyDescent="0.35">
      <c r="B133" s="333" t="s">
        <v>156</v>
      </c>
      <c r="C133" s="334"/>
      <c r="D133" s="334"/>
      <c r="E133" s="334"/>
      <c r="F133" s="334"/>
      <c r="G133" s="335"/>
      <c r="H133" s="121">
        <f>SUM(H11:H132)</f>
        <v>20426</v>
      </c>
      <c r="I133" s="120">
        <f>SUM(I11:I132)</f>
        <v>2820</v>
      </c>
      <c r="J133" s="120"/>
      <c r="K133" s="120">
        <f>SUM(K11:K132)</f>
        <v>31020</v>
      </c>
      <c r="L133" s="81"/>
    </row>
    <row r="134" spans="2:12" ht="15.75" customHeight="1" x14ac:dyDescent="0.3">
      <c r="E134" s="81"/>
      <c r="H134" s="81"/>
      <c r="I134" s="81"/>
      <c r="J134" s="81"/>
      <c r="K134" s="81"/>
      <c r="L134" s="81"/>
    </row>
    <row r="135" spans="2:12" ht="15.75" customHeight="1" x14ac:dyDescent="0.3">
      <c r="E135" s="81"/>
      <c r="H135" s="81"/>
      <c r="I135" s="81"/>
      <c r="J135" s="81"/>
      <c r="K135" s="81"/>
      <c r="L135" s="81"/>
    </row>
    <row r="136" spans="2:12" ht="15.75" customHeight="1" x14ac:dyDescent="0.3">
      <c r="E136" s="81"/>
      <c r="H136" s="81"/>
      <c r="I136" s="81"/>
      <c r="J136" s="81"/>
      <c r="K136" s="81"/>
      <c r="L136" s="81"/>
    </row>
    <row r="137" spans="2:12" ht="15.75" customHeight="1" x14ac:dyDescent="0.3">
      <c r="E137" s="81"/>
      <c r="H137" s="81"/>
      <c r="I137" s="81"/>
      <c r="J137" s="81"/>
      <c r="K137" s="81"/>
      <c r="L137" s="81"/>
    </row>
    <row r="138" spans="2:12" ht="15.75" customHeight="1" x14ac:dyDescent="0.3">
      <c r="E138" s="81"/>
      <c r="H138" s="81"/>
      <c r="I138" s="81"/>
      <c r="J138" s="81"/>
      <c r="K138" s="81"/>
      <c r="L138" s="81"/>
    </row>
    <row r="139" spans="2:12" ht="15.75" customHeight="1" x14ac:dyDescent="0.3">
      <c r="E139" s="81"/>
      <c r="H139" s="81"/>
      <c r="I139" s="81"/>
      <c r="J139" s="81"/>
      <c r="K139" s="81"/>
      <c r="L139" s="81"/>
    </row>
    <row r="140" spans="2:12" ht="15.75" customHeight="1" x14ac:dyDescent="0.3">
      <c r="E140" s="81"/>
      <c r="H140" s="81"/>
      <c r="I140" s="81"/>
      <c r="J140" s="81"/>
      <c r="K140" s="81"/>
      <c r="L140" s="81"/>
    </row>
    <row r="141" spans="2:12" ht="15.75" customHeight="1" x14ac:dyDescent="0.3">
      <c r="E141" s="81"/>
      <c r="H141" s="81"/>
      <c r="I141" s="81"/>
      <c r="J141" s="81"/>
      <c r="K141" s="81"/>
      <c r="L141" s="81"/>
    </row>
    <row r="142" spans="2:12" ht="15.75" customHeight="1" x14ac:dyDescent="0.3">
      <c r="E142" s="81"/>
      <c r="H142" s="81"/>
      <c r="I142" s="81"/>
      <c r="J142" s="81"/>
      <c r="K142" s="81"/>
      <c r="L142" s="81"/>
    </row>
    <row r="143" spans="2:12" ht="15.75" customHeight="1" x14ac:dyDescent="0.3">
      <c r="E143" s="81"/>
      <c r="H143" s="81"/>
      <c r="I143" s="81"/>
      <c r="J143" s="81"/>
      <c r="K143" s="81"/>
      <c r="L143" s="81"/>
    </row>
    <row r="144" spans="2:12" ht="15.75" customHeight="1" x14ac:dyDescent="0.3">
      <c r="E144" s="81"/>
      <c r="H144" s="81"/>
      <c r="I144" s="81"/>
      <c r="J144" s="81"/>
      <c r="K144" s="81"/>
      <c r="L144" s="81"/>
    </row>
    <row r="145" spans="5:12" ht="15.75" customHeight="1" x14ac:dyDescent="0.3">
      <c r="E145" s="81"/>
      <c r="H145" s="81"/>
      <c r="I145" s="81"/>
      <c r="J145" s="81"/>
      <c r="K145" s="81"/>
      <c r="L145" s="81"/>
    </row>
    <row r="146" spans="5:12" ht="15.75" customHeight="1" x14ac:dyDescent="0.3">
      <c r="E146" s="81"/>
      <c r="H146" s="81"/>
      <c r="I146" s="81"/>
      <c r="J146" s="81"/>
      <c r="K146" s="81"/>
      <c r="L146" s="81"/>
    </row>
    <row r="147" spans="5:12" ht="15.75" customHeight="1" x14ac:dyDescent="0.3">
      <c r="E147" s="81"/>
      <c r="H147" s="81"/>
      <c r="I147" s="81"/>
      <c r="J147" s="81"/>
      <c r="K147" s="81"/>
      <c r="L147" s="81"/>
    </row>
    <row r="148" spans="5:12" ht="15.75" customHeight="1" x14ac:dyDescent="0.3">
      <c r="E148" s="81"/>
      <c r="H148" s="81"/>
      <c r="I148" s="81"/>
      <c r="J148" s="81"/>
      <c r="K148" s="81"/>
      <c r="L148" s="81"/>
    </row>
    <row r="149" spans="5:12" ht="15.75" customHeight="1" x14ac:dyDescent="0.3">
      <c r="E149" s="81"/>
      <c r="H149" s="81"/>
      <c r="I149" s="81"/>
      <c r="J149" s="81"/>
      <c r="K149" s="81"/>
      <c r="L149" s="81"/>
    </row>
    <row r="150" spans="5:12" ht="15.75" customHeight="1" x14ac:dyDescent="0.3">
      <c r="E150" s="81"/>
      <c r="H150" s="81"/>
      <c r="I150" s="81"/>
      <c r="J150" s="81"/>
      <c r="K150" s="81"/>
      <c r="L150" s="81"/>
    </row>
    <row r="151" spans="5:12" ht="15.75" customHeight="1" x14ac:dyDescent="0.3">
      <c r="E151" s="81"/>
      <c r="H151" s="81"/>
      <c r="I151" s="81"/>
      <c r="J151" s="81"/>
      <c r="K151" s="81"/>
      <c r="L151" s="81"/>
    </row>
    <row r="152" spans="5:12" ht="15.75" customHeight="1" x14ac:dyDescent="0.3">
      <c r="E152" s="81"/>
      <c r="H152" s="81"/>
      <c r="I152" s="81"/>
      <c r="J152" s="81"/>
      <c r="K152" s="81"/>
      <c r="L152" s="81"/>
    </row>
    <row r="153" spans="5:12" ht="15.75" customHeight="1" x14ac:dyDescent="0.3">
      <c r="E153" s="81"/>
      <c r="H153" s="81"/>
      <c r="I153" s="81"/>
      <c r="J153" s="81"/>
      <c r="K153" s="81"/>
      <c r="L153" s="81"/>
    </row>
    <row r="154" spans="5:12" ht="15.75" customHeight="1" x14ac:dyDescent="0.3">
      <c r="E154" s="81"/>
      <c r="H154" s="81"/>
      <c r="I154" s="81"/>
      <c r="J154" s="81"/>
      <c r="K154" s="81"/>
      <c r="L154" s="81"/>
    </row>
    <row r="155" spans="5:12" ht="15.75" customHeight="1" x14ac:dyDescent="0.3">
      <c r="E155" s="81"/>
      <c r="H155" s="81"/>
      <c r="I155" s="81"/>
      <c r="J155" s="81"/>
      <c r="K155" s="81"/>
      <c r="L155" s="81"/>
    </row>
    <row r="156" spans="5:12" ht="15.75" customHeight="1" x14ac:dyDescent="0.3">
      <c r="E156" s="81"/>
      <c r="H156" s="81"/>
      <c r="I156" s="81"/>
      <c r="J156" s="81"/>
      <c r="K156" s="81"/>
      <c r="L156" s="81"/>
    </row>
    <row r="157" spans="5:12" ht="15.75" customHeight="1" x14ac:dyDescent="0.3">
      <c r="E157" s="81"/>
      <c r="H157" s="81"/>
      <c r="I157" s="81"/>
      <c r="J157" s="81"/>
      <c r="K157" s="81"/>
      <c r="L157" s="81"/>
    </row>
    <row r="158" spans="5:12" ht="15.75" customHeight="1" x14ac:dyDescent="0.3">
      <c r="E158" s="81"/>
      <c r="H158" s="81"/>
      <c r="I158" s="81"/>
      <c r="J158" s="81"/>
      <c r="K158" s="81"/>
      <c r="L158" s="81"/>
    </row>
    <row r="159" spans="5:12" ht="15.75" customHeight="1" x14ac:dyDescent="0.3">
      <c r="E159" s="81"/>
      <c r="H159" s="81"/>
      <c r="I159" s="81"/>
      <c r="J159" s="81"/>
      <c r="K159" s="81"/>
      <c r="L159" s="81"/>
    </row>
    <row r="160" spans="5:12" ht="15.75" customHeight="1" x14ac:dyDescent="0.3">
      <c r="E160" s="81"/>
      <c r="H160" s="81"/>
      <c r="I160" s="81"/>
      <c r="J160" s="81"/>
      <c r="K160" s="81"/>
      <c r="L160" s="81"/>
    </row>
    <row r="161" spans="5:12" ht="15.75" customHeight="1" x14ac:dyDescent="0.3">
      <c r="E161" s="81"/>
      <c r="H161" s="81"/>
      <c r="I161" s="81"/>
      <c r="J161" s="81"/>
      <c r="K161" s="81"/>
      <c r="L161" s="81"/>
    </row>
    <row r="162" spans="5:12" ht="15.75" customHeight="1" x14ac:dyDescent="0.3">
      <c r="E162" s="81"/>
      <c r="H162" s="81"/>
      <c r="I162" s="81"/>
      <c r="J162" s="81"/>
      <c r="K162" s="81"/>
      <c r="L162" s="81"/>
    </row>
    <row r="163" spans="5:12" ht="15.75" customHeight="1" x14ac:dyDescent="0.3">
      <c r="E163" s="81"/>
      <c r="H163" s="81"/>
      <c r="I163" s="81"/>
      <c r="J163" s="81"/>
      <c r="K163" s="81"/>
      <c r="L163" s="81"/>
    </row>
    <row r="164" spans="5:12" ht="15.75" customHeight="1" x14ac:dyDescent="0.3">
      <c r="E164" s="81"/>
      <c r="H164" s="81"/>
      <c r="I164" s="81"/>
      <c r="J164" s="81"/>
      <c r="K164" s="81"/>
      <c r="L164" s="81"/>
    </row>
    <row r="165" spans="5:12" ht="15.75" customHeight="1" x14ac:dyDescent="0.3">
      <c r="E165" s="81"/>
      <c r="H165" s="81"/>
      <c r="I165" s="81"/>
      <c r="J165" s="81"/>
      <c r="K165" s="81"/>
      <c r="L165" s="81"/>
    </row>
    <row r="166" spans="5:12" ht="15.75" customHeight="1" x14ac:dyDescent="0.3">
      <c r="E166" s="81"/>
      <c r="H166" s="81"/>
      <c r="I166" s="81"/>
      <c r="J166" s="81"/>
      <c r="K166" s="81"/>
      <c r="L166" s="81"/>
    </row>
    <row r="167" spans="5:12" ht="15.75" customHeight="1" x14ac:dyDescent="0.3">
      <c r="E167" s="81"/>
      <c r="H167" s="81"/>
      <c r="I167" s="81"/>
      <c r="J167" s="81"/>
      <c r="K167" s="81"/>
      <c r="L167" s="81"/>
    </row>
    <row r="168" spans="5:12" ht="15.75" customHeight="1" x14ac:dyDescent="0.3">
      <c r="E168" s="81"/>
      <c r="H168" s="81"/>
      <c r="I168" s="81"/>
      <c r="J168" s="81"/>
      <c r="K168" s="81"/>
      <c r="L168" s="81"/>
    </row>
    <row r="169" spans="5:12" ht="15.75" customHeight="1" x14ac:dyDescent="0.3">
      <c r="E169" s="81"/>
      <c r="H169" s="81"/>
      <c r="I169" s="81"/>
      <c r="J169" s="81"/>
      <c r="K169" s="81"/>
      <c r="L169" s="81"/>
    </row>
    <row r="170" spans="5:12" ht="15.75" customHeight="1" x14ac:dyDescent="0.3">
      <c r="E170" s="81"/>
      <c r="H170" s="81"/>
      <c r="I170" s="81"/>
      <c r="J170" s="81"/>
      <c r="K170" s="81"/>
      <c r="L170" s="81"/>
    </row>
    <row r="171" spans="5:12" ht="15.75" customHeight="1" x14ac:dyDescent="0.3">
      <c r="E171" s="81"/>
      <c r="H171" s="81"/>
      <c r="I171" s="81"/>
      <c r="J171" s="81"/>
      <c r="K171" s="81"/>
      <c r="L171" s="81"/>
    </row>
    <row r="172" spans="5:12" ht="15.75" customHeight="1" x14ac:dyDescent="0.3">
      <c r="E172" s="81"/>
      <c r="H172" s="81"/>
      <c r="I172" s="81"/>
      <c r="J172" s="81"/>
      <c r="K172" s="81"/>
      <c r="L172" s="81"/>
    </row>
    <row r="173" spans="5:12" ht="15.75" customHeight="1" x14ac:dyDescent="0.3">
      <c r="E173" s="81"/>
      <c r="H173" s="81"/>
      <c r="I173" s="81"/>
      <c r="J173" s="81"/>
      <c r="K173" s="81"/>
      <c r="L173" s="81"/>
    </row>
    <row r="174" spans="5:12" ht="15.75" customHeight="1" x14ac:dyDescent="0.3">
      <c r="E174" s="81"/>
      <c r="H174" s="81"/>
      <c r="I174" s="81"/>
      <c r="J174" s="81"/>
      <c r="K174" s="81"/>
      <c r="L174" s="81"/>
    </row>
    <row r="175" spans="5:12" ht="15.75" customHeight="1" x14ac:dyDescent="0.3">
      <c r="E175" s="81"/>
      <c r="H175" s="81"/>
      <c r="I175" s="81"/>
      <c r="J175" s="81"/>
      <c r="K175" s="81"/>
      <c r="L175" s="81"/>
    </row>
    <row r="176" spans="5:12" ht="15.75" customHeight="1" x14ac:dyDescent="0.3">
      <c r="E176" s="81"/>
      <c r="H176" s="81"/>
      <c r="I176" s="81"/>
      <c r="J176" s="81"/>
      <c r="K176" s="81"/>
      <c r="L176" s="81"/>
    </row>
    <row r="177" spans="5:12" ht="15.75" customHeight="1" x14ac:dyDescent="0.3">
      <c r="E177" s="81"/>
      <c r="H177" s="81"/>
      <c r="I177" s="81"/>
      <c r="J177" s="81"/>
      <c r="K177" s="81"/>
      <c r="L177" s="81"/>
    </row>
    <row r="178" spans="5:12" ht="15.75" customHeight="1" x14ac:dyDescent="0.3">
      <c r="E178" s="81"/>
      <c r="H178" s="81"/>
      <c r="I178" s="81"/>
      <c r="J178" s="81"/>
      <c r="K178" s="81"/>
      <c r="L178" s="81"/>
    </row>
    <row r="179" spans="5:12" ht="15.75" customHeight="1" x14ac:dyDescent="0.3">
      <c r="E179" s="81"/>
      <c r="H179" s="81"/>
      <c r="I179" s="81"/>
      <c r="J179" s="81"/>
      <c r="K179" s="81"/>
      <c r="L179" s="81"/>
    </row>
    <row r="180" spans="5:12" ht="15.75" customHeight="1" x14ac:dyDescent="0.3">
      <c r="E180" s="81"/>
      <c r="H180" s="81"/>
      <c r="I180" s="81"/>
      <c r="J180" s="81"/>
      <c r="K180" s="81"/>
      <c r="L180" s="81"/>
    </row>
    <row r="181" spans="5:12" ht="15.75" customHeight="1" x14ac:dyDescent="0.3">
      <c r="E181" s="81"/>
      <c r="H181" s="81"/>
      <c r="I181" s="81"/>
      <c r="J181" s="81"/>
      <c r="K181" s="81"/>
      <c r="L181" s="81"/>
    </row>
    <row r="182" spans="5:12" ht="15.75" customHeight="1" x14ac:dyDescent="0.3">
      <c r="E182" s="81"/>
      <c r="H182" s="81"/>
      <c r="I182" s="81"/>
      <c r="J182" s="81"/>
      <c r="K182" s="81"/>
      <c r="L182" s="81"/>
    </row>
    <row r="183" spans="5:12" ht="15.75" customHeight="1" x14ac:dyDescent="0.3">
      <c r="E183" s="81"/>
      <c r="H183" s="81"/>
      <c r="I183" s="81"/>
      <c r="J183" s="81"/>
      <c r="K183" s="81"/>
      <c r="L183" s="81"/>
    </row>
    <row r="184" spans="5:12" ht="15.75" customHeight="1" x14ac:dyDescent="0.3">
      <c r="E184" s="81"/>
      <c r="H184" s="81"/>
      <c r="I184" s="81"/>
      <c r="J184" s="81"/>
      <c r="K184" s="81"/>
      <c r="L184" s="81"/>
    </row>
    <row r="185" spans="5:12" ht="15.75" customHeight="1" x14ac:dyDescent="0.3">
      <c r="E185" s="81"/>
      <c r="H185" s="81"/>
      <c r="I185" s="81"/>
      <c r="J185" s="81"/>
      <c r="K185" s="81"/>
      <c r="L185" s="81"/>
    </row>
    <row r="186" spans="5:12" ht="15.75" customHeight="1" x14ac:dyDescent="0.3">
      <c r="E186" s="81"/>
      <c r="H186" s="81"/>
      <c r="I186" s="81"/>
      <c r="J186" s="81"/>
      <c r="K186" s="81"/>
      <c r="L186" s="81"/>
    </row>
    <row r="187" spans="5:12" ht="15.75" customHeight="1" x14ac:dyDescent="0.3">
      <c r="E187" s="81"/>
      <c r="H187" s="81"/>
      <c r="I187" s="81"/>
      <c r="J187" s="81"/>
      <c r="K187" s="81"/>
      <c r="L187" s="81"/>
    </row>
    <row r="188" spans="5:12" ht="15.75" customHeight="1" x14ac:dyDescent="0.3">
      <c r="E188" s="81"/>
      <c r="H188" s="81"/>
      <c r="I188" s="81"/>
      <c r="J188" s="81"/>
      <c r="K188" s="81"/>
      <c r="L188" s="81"/>
    </row>
    <row r="189" spans="5:12" ht="15.75" customHeight="1" x14ac:dyDescent="0.3">
      <c r="E189" s="81"/>
      <c r="H189" s="81"/>
      <c r="I189" s="81"/>
      <c r="J189" s="81"/>
      <c r="K189" s="81"/>
      <c r="L189" s="81"/>
    </row>
    <row r="190" spans="5:12" ht="15.75" customHeight="1" x14ac:dyDescent="0.3">
      <c r="E190" s="81"/>
      <c r="H190" s="81"/>
      <c r="I190" s="81"/>
      <c r="J190" s="81"/>
      <c r="K190" s="81"/>
      <c r="L190" s="81"/>
    </row>
    <row r="191" spans="5:12" ht="15.75" customHeight="1" x14ac:dyDescent="0.3">
      <c r="E191" s="81"/>
      <c r="H191" s="81"/>
      <c r="I191" s="81"/>
      <c r="J191" s="81"/>
      <c r="K191" s="81"/>
      <c r="L191" s="81"/>
    </row>
    <row r="192" spans="5:12" ht="15.75" customHeight="1" x14ac:dyDescent="0.3">
      <c r="E192" s="81"/>
      <c r="H192" s="81"/>
      <c r="I192" s="81"/>
      <c r="J192" s="81"/>
      <c r="K192" s="81"/>
      <c r="L192" s="81"/>
    </row>
    <row r="193" spans="5:12" ht="15.75" customHeight="1" x14ac:dyDescent="0.3">
      <c r="E193" s="81"/>
      <c r="H193" s="81"/>
      <c r="I193" s="81"/>
      <c r="J193" s="81"/>
      <c r="K193" s="81"/>
      <c r="L193" s="81"/>
    </row>
    <row r="194" spans="5:12" ht="15.75" customHeight="1" x14ac:dyDescent="0.3">
      <c r="E194" s="81"/>
      <c r="H194" s="81"/>
      <c r="I194" s="81"/>
      <c r="J194" s="81"/>
      <c r="K194" s="81"/>
      <c r="L194" s="81"/>
    </row>
    <row r="195" spans="5:12" ht="15.75" customHeight="1" x14ac:dyDescent="0.3">
      <c r="E195" s="81"/>
      <c r="H195" s="81"/>
      <c r="I195" s="81"/>
      <c r="J195" s="81"/>
      <c r="K195" s="81"/>
      <c r="L195" s="81"/>
    </row>
    <row r="196" spans="5:12" ht="15.75" customHeight="1" x14ac:dyDescent="0.3">
      <c r="E196" s="81"/>
      <c r="H196" s="81"/>
      <c r="I196" s="81"/>
      <c r="J196" s="81"/>
      <c r="K196" s="81"/>
      <c r="L196" s="81"/>
    </row>
    <row r="197" spans="5:12" ht="15.75" customHeight="1" x14ac:dyDescent="0.3">
      <c r="E197" s="81"/>
      <c r="H197" s="81"/>
      <c r="I197" s="81"/>
      <c r="J197" s="81"/>
      <c r="K197" s="81"/>
      <c r="L197" s="81"/>
    </row>
    <row r="198" spans="5:12" ht="15.75" customHeight="1" x14ac:dyDescent="0.3">
      <c r="E198" s="81"/>
      <c r="H198" s="81"/>
      <c r="I198" s="81"/>
      <c r="J198" s="81"/>
      <c r="K198" s="81"/>
      <c r="L198" s="81"/>
    </row>
    <row r="199" spans="5:12" ht="15.75" customHeight="1" x14ac:dyDescent="0.3">
      <c r="E199" s="81"/>
      <c r="H199" s="81"/>
      <c r="I199" s="81"/>
      <c r="J199" s="81"/>
      <c r="K199" s="81"/>
      <c r="L199" s="81"/>
    </row>
    <row r="200" spans="5:12" ht="15.75" customHeight="1" x14ac:dyDescent="0.3">
      <c r="E200" s="81"/>
      <c r="H200" s="81"/>
      <c r="I200" s="81"/>
      <c r="J200" s="81"/>
      <c r="K200" s="81"/>
      <c r="L200" s="81"/>
    </row>
    <row r="201" spans="5:12" ht="15.75" customHeight="1" x14ac:dyDescent="0.3">
      <c r="E201" s="81"/>
      <c r="H201" s="81"/>
      <c r="I201" s="81"/>
      <c r="J201" s="81"/>
      <c r="K201" s="81"/>
      <c r="L201" s="81"/>
    </row>
    <row r="202" spans="5:12" ht="15.75" customHeight="1" x14ac:dyDescent="0.3">
      <c r="E202" s="81"/>
      <c r="H202" s="81"/>
      <c r="I202" s="81"/>
      <c r="J202" s="81"/>
      <c r="K202" s="81"/>
      <c r="L202" s="81"/>
    </row>
    <row r="203" spans="5:12" ht="15.75" customHeight="1" x14ac:dyDescent="0.3">
      <c r="E203" s="81"/>
      <c r="H203" s="81"/>
      <c r="I203" s="81"/>
      <c r="J203" s="81"/>
      <c r="K203" s="81"/>
      <c r="L203" s="81"/>
    </row>
    <row r="204" spans="5:12" ht="15.75" customHeight="1" x14ac:dyDescent="0.3">
      <c r="E204" s="81"/>
      <c r="H204" s="81"/>
      <c r="I204" s="81"/>
      <c r="J204" s="81"/>
      <c r="K204" s="81"/>
      <c r="L204" s="81"/>
    </row>
    <row r="205" spans="5:12" ht="15.75" customHeight="1" x14ac:dyDescent="0.3">
      <c r="E205" s="81"/>
      <c r="H205" s="81"/>
      <c r="I205" s="81"/>
      <c r="J205" s="81"/>
      <c r="K205" s="81"/>
      <c r="L205" s="81"/>
    </row>
    <row r="206" spans="5:12" ht="15.75" customHeight="1" x14ac:dyDescent="0.3">
      <c r="E206" s="81"/>
      <c r="H206" s="81"/>
      <c r="I206" s="81"/>
      <c r="J206" s="81"/>
      <c r="K206" s="81"/>
      <c r="L206" s="81"/>
    </row>
    <row r="207" spans="5:12" ht="15.75" customHeight="1" x14ac:dyDescent="0.3">
      <c r="E207" s="81"/>
      <c r="H207" s="81"/>
      <c r="I207" s="81"/>
      <c r="J207" s="81"/>
      <c r="K207" s="81"/>
      <c r="L207" s="81"/>
    </row>
    <row r="208" spans="5:12" ht="15.75" customHeight="1" x14ac:dyDescent="0.3">
      <c r="E208" s="81"/>
      <c r="H208" s="81"/>
      <c r="I208" s="81"/>
      <c r="J208" s="81"/>
      <c r="K208" s="81"/>
      <c r="L208" s="81"/>
    </row>
    <row r="209" spans="5:12" ht="15.75" customHeight="1" x14ac:dyDescent="0.3">
      <c r="E209" s="81"/>
      <c r="H209" s="81"/>
      <c r="I209" s="81"/>
      <c r="J209" s="81"/>
      <c r="K209" s="81"/>
      <c r="L209" s="81"/>
    </row>
    <row r="210" spans="5:12" ht="15.75" customHeight="1" x14ac:dyDescent="0.3">
      <c r="E210" s="81"/>
      <c r="H210" s="81"/>
      <c r="I210" s="81"/>
      <c r="J210" s="81"/>
      <c r="K210" s="81"/>
      <c r="L210" s="81"/>
    </row>
    <row r="211" spans="5:12" ht="15.75" customHeight="1" x14ac:dyDescent="0.3">
      <c r="E211" s="81"/>
      <c r="H211" s="81"/>
      <c r="I211" s="81"/>
      <c r="J211" s="81"/>
      <c r="K211" s="81"/>
      <c r="L211" s="81"/>
    </row>
    <row r="212" spans="5:12" ht="15.75" customHeight="1" x14ac:dyDescent="0.3">
      <c r="E212" s="81"/>
      <c r="H212" s="81"/>
      <c r="I212" s="81"/>
      <c r="J212" s="81"/>
      <c r="K212" s="81"/>
      <c r="L212" s="81"/>
    </row>
    <row r="213" spans="5:12" ht="15.75" customHeight="1" x14ac:dyDescent="0.3">
      <c r="E213" s="81"/>
      <c r="H213" s="81"/>
      <c r="I213" s="81"/>
      <c r="J213" s="81"/>
      <c r="K213" s="81"/>
      <c r="L213" s="81"/>
    </row>
    <row r="214" spans="5:12" ht="15.75" customHeight="1" x14ac:dyDescent="0.3">
      <c r="E214" s="81"/>
      <c r="H214" s="81"/>
      <c r="I214" s="81"/>
      <c r="J214" s="81"/>
      <c r="K214" s="81"/>
      <c r="L214" s="81"/>
    </row>
    <row r="215" spans="5:12" ht="15.75" customHeight="1" x14ac:dyDescent="0.3">
      <c r="E215" s="81"/>
      <c r="H215" s="81"/>
      <c r="I215" s="81"/>
      <c r="J215" s="81"/>
      <c r="K215" s="81"/>
      <c r="L215" s="81"/>
    </row>
    <row r="216" spans="5:12" ht="15.75" customHeight="1" x14ac:dyDescent="0.3">
      <c r="E216" s="81"/>
      <c r="H216" s="81"/>
      <c r="I216" s="81"/>
      <c r="J216" s="81"/>
      <c r="K216" s="81"/>
      <c r="L216" s="81"/>
    </row>
    <row r="217" spans="5:12" ht="15.75" customHeight="1" x14ac:dyDescent="0.3">
      <c r="E217" s="81"/>
      <c r="H217" s="81"/>
      <c r="I217" s="81"/>
      <c r="J217" s="81"/>
      <c r="K217" s="81"/>
      <c r="L217" s="81"/>
    </row>
    <row r="218" spans="5:12" ht="15.75" customHeight="1" x14ac:dyDescent="0.3">
      <c r="E218" s="81"/>
      <c r="H218" s="81"/>
      <c r="I218" s="81"/>
      <c r="J218" s="81"/>
      <c r="K218" s="81"/>
      <c r="L218" s="81"/>
    </row>
    <row r="219" spans="5:12" ht="15.75" customHeight="1" x14ac:dyDescent="0.3">
      <c r="E219" s="81"/>
      <c r="H219" s="81"/>
      <c r="I219" s="81"/>
      <c r="J219" s="81"/>
      <c r="K219" s="81"/>
      <c r="L219" s="81"/>
    </row>
    <row r="220" spans="5:12" ht="15.75" customHeight="1" x14ac:dyDescent="0.3">
      <c r="E220" s="81"/>
      <c r="H220" s="81"/>
      <c r="I220" s="81"/>
      <c r="J220" s="81"/>
      <c r="K220" s="81"/>
      <c r="L220" s="81"/>
    </row>
    <row r="221" spans="5:12" ht="15.75" customHeight="1" x14ac:dyDescent="0.3">
      <c r="E221" s="81"/>
      <c r="H221" s="81"/>
      <c r="I221" s="81"/>
      <c r="J221" s="81"/>
      <c r="K221" s="81"/>
      <c r="L221" s="81"/>
    </row>
    <row r="222" spans="5:12" ht="15.75" customHeight="1" x14ac:dyDescent="0.3">
      <c r="E222" s="81"/>
      <c r="H222" s="81"/>
      <c r="I222" s="81"/>
      <c r="J222" s="81"/>
      <c r="K222" s="81"/>
      <c r="L222" s="81"/>
    </row>
    <row r="223" spans="5:12" ht="15.75" customHeight="1" x14ac:dyDescent="0.3">
      <c r="E223" s="81"/>
      <c r="H223" s="81"/>
      <c r="I223" s="81"/>
      <c r="J223" s="81"/>
      <c r="K223" s="81"/>
      <c r="L223" s="81"/>
    </row>
    <row r="224" spans="5:12" ht="15.75" customHeight="1" x14ac:dyDescent="0.3">
      <c r="E224" s="81"/>
      <c r="H224" s="81"/>
      <c r="I224" s="81"/>
      <c r="J224" s="81"/>
      <c r="K224" s="81"/>
      <c r="L224" s="81"/>
    </row>
    <row r="225" spans="5:12" ht="15.75" customHeight="1" x14ac:dyDescent="0.3">
      <c r="E225" s="81"/>
      <c r="H225" s="81"/>
      <c r="I225" s="81"/>
      <c r="J225" s="81"/>
      <c r="K225" s="81"/>
      <c r="L225" s="81"/>
    </row>
    <row r="226" spans="5:12" ht="15.75" customHeight="1" x14ac:dyDescent="0.3">
      <c r="E226" s="81"/>
      <c r="H226" s="81"/>
      <c r="I226" s="81"/>
      <c r="J226" s="81"/>
      <c r="K226" s="81"/>
      <c r="L226" s="81"/>
    </row>
    <row r="227" spans="5:12" ht="15.75" customHeight="1" x14ac:dyDescent="0.3">
      <c r="E227" s="81"/>
      <c r="H227" s="81"/>
      <c r="I227" s="81"/>
      <c r="J227" s="81"/>
      <c r="K227" s="81"/>
      <c r="L227" s="81"/>
    </row>
    <row r="228" spans="5:12" ht="15.75" customHeight="1" x14ac:dyDescent="0.3">
      <c r="E228" s="81"/>
      <c r="H228" s="81"/>
      <c r="I228" s="81"/>
      <c r="J228" s="81"/>
      <c r="K228" s="81"/>
      <c r="L228" s="81"/>
    </row>
    <row r="229" spans="5:12" ht="15.75" customHeight="1" x14ac:dyDescent="0.3">
      <c r="E229" s="81"/>
      <c r="H229" s="81"/>
      <c r="I229" s="81"/>
      <c r="J229" s="81"/>
      <c r="K229" s="81"/>
      <c r="L229" s="81"/>
    </row>
    <row r="230" spans="5:12" ht="15.75" customHeight="1" x14ac:dyDescent="0.3">
      <c r="E230" s="81"/>
      <c r="H230" s="81"/>
      <c r="I230" s="81"/>
      <c r="J230" s="81"/>
      <c r="K230" s="81"/>
      <c r="L230" s="81"/>
    </row>
    <row r="231" spans="5:12" ht="15.75" customHeight="1" x14ac:dyDescent="0.3">
      <c r="E231" s="81"/>
      <c r="H231" s="81"/>
      <c r="I231" s="81"/>
      <c r="J231" s="81"/>
      <c r="K231" s="81"/>
      <c r="L231" s="81"/>
    </row>
    <row r="232" spans="5:12" ht="15.75" customHeight="1" x14ac:dyDescent="0.3">
      <c r="E232" s="81"/>
      <c r="H232" s="81"/>
      <c r="I232" s="81"/>
      <c r="J232" s="81"/>
      <c r="K232" s="81"/>
      <c r="L232" s="81"/>
    </row>
    <row r="233" spans="5:12" ht="15.75" customHeight="1" x14ac:dyDescent="0.3">
      <c r="E233" s="81"/>
      <c r="H233" s="81"/>
      <c r="I233" s="81"/>
      <c r="J233" s="81"/>
      <c r="K233" s="81"/>
      <c r="L233" s="81"/>
    </row>
    <row r="234" spans="5:12" ht="15.75" customHeight="1" x14ac:dyDescent="0.3">
      <c r="E234" s="81"/>
      <c r="H234" s="81"/>
      <c r="I234" s="81"/>
      <c r="J234" s="81"/>
      <c r="K234" s="81"/>
      <c r="L234" s="81"/>
    </row>
    <row r="235" spans="5:12" ht="15.75" customHeight="1" x14ac:dyDescent="0.3">
      <c r="E235" s="81"/>
      <c r="H235" s="81"/>
      <c r="I235" s="81"/>
      <c r="J235" s="81"/>
      <c r="K235" s="81"/>
      <c r="L235" s="81"/>
    </row>
    <row r="236" spans="5:12" ht="15.75" customHeight="1" x14ac:dyDescent="0.3">
      <c r="E236" s="81"/>
      <c r="H236" s="81"/>
      <c r="I236" s="81"/>
      <c r="J236" s="81"/>
      <c r="K236" s="81"/>
      <c r="L236" s="81"/>
    </row>
    <row r="237" spans="5:12" ht="15.75" customHeight="1" x14ac:dyDescent="0.3">
      <c r="E237" s="81"/>
      <c r="H237" s="81"/>
      <c r="I237" s="81"/>
      <c r="J237" s="81"/>
      <c r="K237" s="81"/>
      <c r="L237" s="81"/>
    </row>
    <row r="238" spans="5:12" ht="15.75" customHeight="1" x14ac:dyDescent="0.3">
      <c r="E238" s="81"/>
      <c r="H238" s="81"/>
      <c r="I238" s="81"/>
      <c r="J238" s="81"/>
      <c r="K238" s="81"/>
      <c r="L238" s="81"/>
    </row>
    <row r="239" spans="5:12" ht="15.75" customHeight="1" x14ac:dyDescent="0.3">
      <c r="E239" s="81"/>
      <c r="H239" s="81"/>
      <c r="I239" s="81"/>
      <c r="J239" s="81"/>
      <c r="K239" s="81"/>
      <c r="L239" s="81"/>
    </row>
    <row r="240" spans="5:12" ht="15.75" customHeight="1" x14ac:dyDescent="0.3">
      <c r="E240" s="81"/>
      <c r="H240" s="81"/>
      <c r="I240" s="81"/>
      <c r="J240" s="81"/>
      <c r="K240" s="81"/>
      <c r="L240" s="81"/>
    </row>
    <row r="241" spans="5:12" ht="15.75" customHeight="1" x14ac:dyDescent="0.3">
      <c r="E241" s="81"/>
      <c r="H241" s="81"/>
      <c r="I241" s="81"/>
      <c r="J241" s="81"/>
      <c r="K241" s="81"/>
      <c r="L241" s="81"/>
    </row>
    <row r="242" spans="5:12" ht="15.75" customHeight="1" x14ac:dyDescent="0.3">
      <c r="E242" s="81"/>
      <c r="H242" s="81"/>
      <c r="I242" s="81"/>
      <c r="J242" s="81"/>
      <c r="K242" s="81"/>
      <c r="L242" s="81"/>
    </row>
    <row r="243" spans="5:12" ht="15.75" customHeight="1" x14ac:dyDescent="0.3">
      <c r="E243" s="81"/>
      <c r="H243" s="81"/>
      <c r="I243" s="81"/>
      <c r="J243" s="81"/>
      <c r="K243" s="81"/>
      <c r="L243" s="81"/>
    </row>
    <row r="244" spans="5:12" ht="15.75" customHeight="1" x14ac:dyDescent="0.3">
      <c r="E244" s="81"/>
      <c r="H244" s="81"/>
      <c r="I244" s="81"/>
      <c r="J244" s="81"/>
      <c r="K244" s="81"/>
      <c r="L244" s="81"/>
    </row>
    <row r="245" spans="5:12" ht="15.75" customHeight="1" x14ac:dyDescent="0.3">
      <c r="E245" s="81"/>
      <c r="H245" s="81"/>
      <c r="I245" s="81"/>
      <c r="J245" s="81"/>
      <c r="K245" s="81"/>
      <c r="L245" s="81"/>
    </row>
    <row r="246" spans="5:12" ht="15.75" customHeight="1" x14ac:dyDescent="0.3">
      <c r="E246" s="81"/>
      <c r="H246" s="81"/>
      <c r="I246" s="81"/>
      <c r="J246" s="81"/>
      <c r="K246" s="81"/>
      <c r="L246" s="81"/>
    </row>
    <row r="247" spans="5:12" ht="15.75" customHeight="1" x14ac:dyDescent="0.3">
      <c r="E247" s="81"/>
      <c r="H247" s="81"/>
      <c r="I247" s="81"/>
      <c r="J247" s="81"/>
      <c r="K247" s="81"/>
      <c r="L247" s="81"/>
    </row>
    <row r="248" spans="5:12" ht="15.75" customHeight="1" x14ac:dyDescent="0.3">
      <c r="E248" s="81"/>
      <c r="H248" s="81"/>
      <c r="I248" s="81"/>
      <c r="J248" s="81"/>
      <c r="K248" s="81"/>
      <c r="L248" s="81"/>
    </row>
    <row r="249" spans="5:12" ht="15.75" customHeight="1" x14ac:dyDescent="0.3">
      <c r="E249" s="81"/>
      <c r="H249" s="81"/>
      <c r="I249" s="81"/>
      <c r="J249" s="81"/>
      <c r="K249" s="81"/>
      <c r="L249" s="81"/>
    </row>
    <row r="250" spans="5:12" ht="15.75" customHeight="1" x14ac:dyDescent="0.3">
      <c r="E250" s="81"/>
      <c r="H250" s="81"/>
      <c r="I250" s="81"/>
      <c r="J250" s="81"/>
      <c r="K250" s="81"/>
      <c r="L250" s="81"/>
    </row>
    <row r="251" spans="5:12" ht="15.75" customHeight="1" x14ac:dyDescent="0.3">
      <c r="E251" s="81"/>
      <c r="H251" s="81"/>
      <c r="I251" s="81"/>
      <c r="J251" s="81"/>
      <c r="K251" s="81"/>
      <c r="L251" s="81"/>
    </row>
    <row r="252" spans="5:12" ht="15.75" customHeight="1" x14ac:dyDescent="0.3">
      <c r="E252" s="81"/>
      <c r="H252" s="81"/>
      <c r="I252" s="81"/>
      <c r="J252" s="81"/>
      <c r="K252" s="81"/>
      <c r="L252" s="81"/>
    </row>
    <row r="253" spans="5:12" ht="15.75" customHeight="1" x14ac:dyDescent="0.3">
      <c r="E253" s="81"/>
      <c r="H253" s="81"/>
      <c r="I253" s="81"/>
      <c r="J253" s="81"/>
      <c r="K253" s="81"/>
      <c r="L253" s="81"/>
    </row>
    <row r="254" spans="5:12" ht="15.75" customHeight="1" x14ac:dyDescent="0.3">
      <c r="E254" s="81"/>
      <c r="H254" s="81"/>
      <c r="I254" s="81"/>
      <c r="J254" s="81"/>
      <c r="K254" s="81"/>
      <c r="L254" s="81"/>
    </row>
    <row r="255" spans="5:12" ht="15.75" customHeight="1" x14ac:dyDescent="0.3">
      <c r="E255" s="81"/>
      <c r="H255" s="81"/>
      <c r="I255" s="81"/>
      <c r="J255" s="81"/>
      <c r="K255" s="81"/>
      <c r="L255" s="81"/>
    </row>
    <row r="256" spans="5:12" ht="15.75" customHeight="1" x14ac:dyDescent="0.3">
      <c r="E256" s="81"/>
      <c r="H256" s="81"/>
      <c r="I256" s="81"/>
      <c r="J256" s="81"/>
      <c r="K256" s="81"/>
      <c r="L256" s="81"/>
    </row>
    <row r="257" spans="5:12" ht="15.75" customHeight="1" x14ac:dyDescent="0.3">
      <c r="E257" s="81"/>
      <c r="H257" s="81"/>
      <c r="I257" s="81"/>
      <c r="J257" s="81"/>
      <c r="K257" s="81"/>
      <c r="L257" s="81"/>
    </row>
    <row r="258" spans="5:12" ht="15.75" customHeight="1" x14ac:dyDescent="0.3">
      <c r="E258" s="81"/>
      <c r="H258" s="81"/>
      <c r="I258" s="81"/>
      <c r="J258" s="81"/>
      <c r="K258" s="81"/>
      <c r="L258" s="81"/>
    </row>
    <row r="259" spans="5:12" ht="15.75" customHeight="1" x14ac:dyDescent="0.3">
      <c r="E259" s="81"/>
      <c r="H259" s="81"/>
      <c r="I259" s="81"/>
      <c r="J259" s="81"/>
      <c r="K259" s="81"/>
      <c r="L259" s="81"/>
    </row>
    <row r="260" spans="5:12" ht="15.75" customHeight="1" x14ac:dyDescent="0.3">
      <c r="E260" s="81"/>
      <c r="H260" s="81"/>
      <c r="I260" s="81"/>
      <c r="J260" s="81"/>
      <c r="K260" s="81"/>
      <c r="L260" s="81"/>
    </row>
    <row r="261" spans="5:12" ht="15.75" customHeight="1" x14ac:dyDescent="0.3">
      <c r="E261" s="81"/>
      <c r="H261" s="81"/>
      <c r="I261" s="81"/>
      <c r="J261" s="81"/>
      <c r="K261" s="81"/>
      <c r="L261" s="81"/>
    </row>
    <row r="262" spans="5:12" ht="15.75" customHeight="1" x14ac:dyDescent="0.3">
      <c r="E262" s="81"/>
      <c r="H262" s="81"/>
      <c r="I262" s="81"/>
      <c r="J262" s="81"/>
      <c r="K262" s="81"/>
      <c r="L262" s="81"/>
    </row>
    <row r="263" spans="5:12" ht="15.75" customHeight="1" x14ac:dyDescent="0.3">
      <c r="E263" s="81"/>
      <c r="H263" s="81"/>
      <c r="I263" s="81"/>
      <c r="J263" s="81"/>
      <c r="K263" s="81"/>
      <c r="L263" s="81"/>
    </row>
    <row r="264" spans="5:12" ht="15.75" customHeight="1" x14ac:dyDescent="0.3">
      <c r="E264" s="81"/>
      <c r="H264" s="81"/>
      <c r="I264" s="81"/>
      <c r="J264" s="81"/>
      <c r="K264" s="81"/>
      <c r="L264" s="81"/>
    </row>
    <row r="265" spans="5:12" ht="15.75" customHeight="1" x14ac:dyDescent="0.3">
      <c r="E265" s="81"/>
      <c r="H265" s="81"/>
      <c r="I265" s="81"/>
      <c r="J265" s="81"/>
      <c r="K265" s="81"/>
      <c r="L265" s="81"/>
    </row>
    <row r="266" spans="5:12" ht="15.75" customHeight="1" x14ac:dyDescent="0.3">
      <c r="E266" s="81"/>
      <c r="H266" s="81"/>
      <c r="I266" s="81"/>
      <c r="J266" s="81"/>
      <c r="K266" s="81"/>
      <c r="L266" s="81"/>
    </row>
    <row r="267" spans="5:12" ht="15.75" customHeight="1" x14ac:dyDescent="0.3">
      <c r="E267" s="81"/>
      <c r="H267" s="81"/>
      <c r="I267" s="81"/>
      <c r="J267" s="81"/>
      <c r="K267" s="81"/>
      <c r="L267" s="81"/>
    </row>
    <row r="268" spans="5:12" ht="15.75" customHeight="1" x14ac:dyDescent="0.3">
      <c r="E268" s="81"/>
      <c r="H268" s="81"/>
      <c r="I268" s="81"/>
      <c r="J268" s="81"/>
      <c r="K268" s="81"/>
      <c r="L268" s="81"/>
    </row>
    <row r="269" spans="5:12" ht="15.75" customHeight="1" x14ac:dyDescent="0.3">
      <c r="E269" s="81"/>
      <c r="H269" s="81"/>
      <c r="I269" s="81"/>
      <c r="J269" s="81"/>
      <c r="K269" s="81"/>
      <c r="L269" s="81"/>
    </row>
    <row r="270" spans="5:12" ht="15.75" customHeight="1" x14ac:dyDescent="0.3">
      <c r="E270" s="81"/>
      <c r="H270" s="81"/>
      <c r="I270" s="81"/>
      <c r="J270" s="81"/>
      <c r="K270" s="81"/>
      <c r="L270" s="81"/>
    </row>
    <row r="271" spans="5:12" ht="15.75" customHeight="1" x14ac:dyDescent="0.3">
      <c r="E271" s="81"/>
      <c r="H271" s="81"/>
      <c r="I271" s="81"/>
      <c r="J271" s="81"/>
      <c r="K271" s="81"/>
      <c r="L271" s="81"/>
    </row>
    <row r="272" spans="5:12" ht="15.75" customHeight="1" x14ac:dyDescent="0.3">
      <c r="E272" s="81"/>
      <c r="H272" s="81"/>
      <c r="I272" s="81"/>
      <c r="J272" s="81"/>
      <c r="K272" s="81"/>
      <c r="L272" s="81"/>
    </row>
    <row r="273" spans="5:12" ht="15.75" customHeight="1" x14ac:dyDescent="0.3">
      <c r="E273" s="81"/>
      <c r="H273" s="81"/>
      <c r="I273" s="81"/>
      <c r="J273" s="81"/>
      <c r="K273" s="81"/>
      <c r="L273" s="81"/>
    </row>
    <row r="274" spans="5:12" ht="15.75" customHeight="1" x14ac:dyDescent="0.3">
      <c r="E274" s="81"/>
      <c r="H274" s="81"/>
      <c r="I274" s="81"/>
      <c r="J274" s="81"/>
      <c r="K274" s="81"/>
      <c r="L274" s="81"/>
    </row>
    <row r="275" spans="5:12" ht="15.75" customHeight="1" x14ac:dyDescent="0.3">
      <c r="E275" s="81"/>
      <c r="H275" s="81"/>
      <c r="I275" s="81"/>
      <c r="J275" s="81"/>
      <c r="K275" s="81"/>
      <c r="L275" s="81"/>
    </row>
    <row r="276" spans="5:12" ht="15.75" customHeight="1" x14ac:dyDescent="0.3">
      <c r="E276" s="81"/>
      <c r="H276" s="81"/>
      <c r="I276" s="81"/>
      <c r="J276" s="81"/>
      <c r="K276" s="81"/>
      <c r="L276" s="81"/>
    </row>
    <row r="277" spans="5:12" ht="15.75" customHeight="1" x14ac:dyDescent="0.3">
      <c r="E277" s="81"/>
      <c r="H277" s="81"/>
      <c r="I277" s="81"/>
      <c r="J277" s="81"/>
      <c r="K277" s="81"/>
      <c r="L277" s="81"/>
    </row>
    <row r="278" spans="5:12" ht="15.75" customHeight="1" x14ac:dyDescent="0.3">
      <c r="E278" s="81"/>
      <c r="H278" s="81"/>
      <c r="I278" s="81"/>
      <c r="J278" s="81"/>
      <c r="K278" s="81"/>
      <c r="L278" s="81"/>
    </row>
    <row r="279" spans="5:12" ht="15.75" customHeight="1" x14ac:dyDescent="0.3">
      <c r="E279" s="81"/>
      <c r="H279" s="81"/>
      <c r="I279" s="81"/>
      <c r="J279" s="81"/>
      <c r="K279" s="81"/>
      <c r="L279" s="81"/>
    </row>
    <row r="280" spans="5:12" ht="15.75" customHeight="1" x14ac:dyDescent="0.3">
      <c r="E280" s="81"/>
      <c r="H280" s="81"/>
      <c r="I280" s="81"/>
      <c r="J280" s="81"/>
      <c r="K280" s="81"/>
      <c r="L280" s="81"/>
    </row>
    <row r="281" spans="5:12" ht="15.75" customHeight="1" x14ac:dyDescent="0.3">
      <c r="E281" s="81"/>
      <c r="H281" s="81"/>
      <c r="I281" s="81"/>
      <c r="J281" s="81"/>
      <c r="K281" s="81"/>
      <c r="L281" s="81"/>
    </row>
    <row r="282" spans="5:12" ht="15.75" customHeight="1" x14ac:dyDescent="0.3">
      <c r="E282" s="81"/>
      <c r="H282" s="81"/>
      <c r="I282" s="81"/>
      <c r="J282" s="81"/>
      <c r="K282" s="81"/>
      <c r="L282" s="81"/>
    </row>
    <row r="283" spans="5:12" ht="15.75" customHeight="1" x14ac:dyDescent="0.3">
      <c r="E283" s="81"/>
      <c r="H283" s="81"/>
      <c r="I283" s="81"/>
      <c r="J283" s="81"/>
      <c r="K283" s="81"/>
      <c r="L283" s="81"/>
    </row>
    <row r="284" spans="5:12" ht="15.75" customHeight="1" x14ac:dyDescent="0.3">
      <c r="E284" s="81"/>
      <c r="H284" s="81"/>
      <c r="I284" s="81"/>
      <c r="J284" s="81"/>
      <c r="K284" s="81"/>
      <c r="L284" s="81"/>
    </row>
    <row r="285" spans="5:12" ht="15.75" customHeight="1" x14ac:dyDescent="0.3">
      <c r="E285" s="81"/>
      <c r="H285" s="81"/>
      <c r="I285" s="81"/>
      <c r="J285" s="81"/>
      <c r="K285" s="81"/>
      <c r="L285" s="81"/>
    </row>
    <row r="286" spans="5:12" ht="15.75" customHeight="1" x14ac:dyDescent="0.3">
      <c r="E286" s="81"/>
      <c r="H286" s="81"/>
      <c r="I286" s="81"/>
      <c r="J286" s="81"/>
      <c r="K286" s="81"/>
      <c r="L286" s="81"/>
    </row>
    <row r="287" spans="5:12" ht="15.75" customHeight="1" x14ac:dyDescent="0.3">
      <c r="E287" s="81"/>
      <c r="H287" s="81"/>
      <c r="I287" s="81"/>
      <c r="J287" s="81"/>
      <c r="K287" s="81"/>
      <c r="L287" s="81"/>
    </row>
    <row r="288" spans="5:12" ht="15.75" customHeight="1" x14ac:dyDescent="0.3">
      <c r="E288" s="81"/>
      <c r="H288" s="81"/>
      <c r="I288" s="81"/>
      <c r="J288" s="81"/>
      <c r="K288" s="81"/>
      <c r="L288" s="81"/>
    </row>
    <row r="289" spans="5:12" ht="15.75" customHeight="1" x14ac:dyDescent="0.3">
      <c r="E289" s="81"/>
      <c r="H289" s="81"/>
      <c r="I289" s="81"/>
      <c r="J289" s="81"/>
      <c r="K289" s="81"/>
      <c r="L289" s="81"/>
    </row>
    <row r="290" spans="5:12" ht="15.75" customHeight="1" x14ac:dyDescent="0.3">
      <c r="E290" s="81"/>
      <c r="H290" s="81"/>
      <c r="I290" s="81"/>
      <c r="J290" s="81"/>
      <c r="K290" s="81"/>
      <c r="L290" s="81"/>
    </row>
    <row r="291" spans="5:12" ht="15.75" customHeight="1" x14ac:dyDescent="0.3">
      <c r="E291" s="81"/>
      <c r="H291" s="81"/>
      <c r="I291" s="81"/>
      <c r="J291" s="81"/>
      <c r="K291" s="81"/>
      <c r="L291" s="81"/>
    </row>
    <row r="292" spans="5:12" ht="15.75" customHeight="1" x14ac:dyDescent="0.3">
      <c r="E292" s="81"/>
      <c r="H292" s="81"/>
      <c r="I292" s="81"/>
      <c r="J292" s="81"/>
      <c r="K292" s="81"/>
      <c r="L292" s="81"/>
    </row>
    <row r="293" spans="5:12" ht="15.75" customHeight="1" x14ac:dyDescent="0.3">
      <c r="E293" s="81"/>
      <c r="H293" s="81"/>
      <c r="I293" s="81"/>
      <c r="J293" s="81"/>
      <c r="K293" s="81"/>
      <c r="L293" s="81"/>
    </row>
    <row r="294" spans="5:12" ht="15.75" customHeight="1" x14ac:dyDescent="0.3">
      <c r="E294" s="81"/>
      <c r="H294" s="81"/>
      <c r="I294" s="81"/>
      <c r="J294" s="81"/>
      <c r="K294" s="81"/>
      <c r="L294" s="81"/>
    </row>
    <row r="295" spans="5:12" ht="15.75" customHeight="1" x14ac:dyDescent="0.3">
      <c r="E295" s="81"/>
      <c r="H295" s="81"/>
      <c r="I295" s="81"/>
      <c r="J295" s="81"/>
      <c r="K295" s="81"/>
      <c r="L295" s="81"/>
    </row>
    <row r="296" spans="5:12" ht="15.75" customHeight="1" x14ac:dyDescent="0.3">
      <c r="E296" s="81"/>
      <c r="H296" s="81"/>
      <c r="I296" s="81"/>
      <c r="J296" s="81"/>
      <c r="K296" s="81"/>
      <c r="L296" s="81"/>
    </row>
    <row r="297" spans="5:12" ht="15.75" customHeight="1" x14ac:dyDescent="0.3">
      <c r="E297" s="81"/>
      <c r="H297" s="81"/>
      <c r="I297" s="81"/>
      <c r="J297" s="81"/>
      <c r="K297" s="81"/>
      <c r="L297" s="81"/>
    </row>
    <row r="298" spans="5:12" ht="15.75" customHeight="1" x14ac:dyDescent="0.3">
      <c r="E298" s="81"/>
      <c r="H298" s="81"/>
      <c r="I298" s="81"/>
      <c r="J298" s="81"/>
      <c r="K298" s="81"/>
      <c r="L298" s="81"/>
    </row>
    <row r="299" spans="5:12" ht="15.75" customHeight="1" x14ac:dyDescent="0.3">
      <c r="E299" s="81"/>
      <c r="H299" s="81"/>
      <c r="I299" s="81"/>
      <c r="J299" s="81"/>
      <c r="K299" s="81"/>
      <c r="L299" s="81"/>
    </row>
    <row r="300" spans="5:12" ht="15.75" customHeight="1" x14ac:dyDescent="0.3">
      <c r="E300" s="81"/>
      <c r="H300" s="81"/>
      <c r="I300" s="81"/>
      <c r="J300" s="81"/>
      <c r="K300" s="81"/>
      <c r="L300" s="81"/>
    </row>
    <row r="301" spans="5:12" ht="15.75" customHeight="1" x14ac:dyDescent="0.3">
      <c r="E301" s="81"/>
      <c r="H301" s="81"/>
      <c r="I301" s="81"/>
      <c r="J301" s="81"/>
      <c r="K301" s="81"/>
      <c r="L301" s="81"/>
    </row>
    <row r="302" spans="5:12" ht="15.75" customHeight="1" x14ac:dyDescent="0.3">
      <c r="E302" s="81"/>
      <c r="H302" s="81"/>
      <c r="I302" s="81"/>
      <c r="J302" s="81"/>
      <c r="K302" s="81"/>
      <c r="L302" s="81"/>
    </row>
    <row r="303" spans="5:12" ht="15.75" customHeight="1" x14ac:dyDescent="0.3">
      <c r="E303" s="81"/>
      <c r="H303" s="81"/>
      <c r="I303" s="81"/>
      <c r="J303" s="81"/>
      <c r="K303" s="81"/>
      <c r="L303" s="81"/>
    </row>
    <row r="304" spans="5:12" ht="15.75" customHeight="1" x14ac:dyDescent="0.3">
      <c r="E304" s="81"/>
      <c r="H304" s="81"/>
      <c r="I304" s="81"/>
      <c r="J304" s="81"/>
      <c r="K304" s="81"/>
      <c r="L304" s="81"/>
    </row>
    <row r="305" spans="5:12" ht="15.75" customHeight="1" x14ac:dyDescent="0.3">
      <c r="E305" s="81"/>
      <c r="H305" s="81"/>
      <c r="I305" s="81"/>
      <c r="J305" s="81"/>
      <c r="K305" s="81"/>
      <c r="L305" s="81"/>
    </row>
    <row r="306" spans="5:12" ht="15.75" customHeight="1" x14ac:dyDescent="0.3">
      <c r="E306" s="81"/>
      <c r="H306" s="81"/>
      <c r="I306" s="81"/>
      <c r="J306" s="81"/>
      <c r="K306" s="81"/>
      <c r="L306" s="81"/>
    </row>
    <row r="307" spans="5:12" ht="15.75" customHeight="1" x14ac:dyDescent="0.3">
      <c r="E307" s="81"/>
      <c r="H307" s="81"/>
      <c r="I307" s="81"/>
      <c r="J307" s="81"/>
      <c r="K307" s="81"/>
      <c r="L307" s="81"/>
    </row>
    <row r="308" spans="5:12" ht="15.75" customHeight="1" x14ac:dyDescent="0.3">
      <c r="E308" s="81"/>
      <c r="H308" s="81"/>
      <c r="I308" s="81"/>
      <c r="J308" s="81"/>
      <c r="K308" s="81"/>
      <c r="L308" s="81"/>
    </row>
    <row r="309" spans="5:12" ht="15.75" customHeight="1" x14ac:dyDescent="0.3">
      <c r="E309" s="81"/>
      <c r="H309" s="81"/>
      <c r="I309" s="81"/>
      <c r="J309" s="81"/>
      <c r="K309" s="81"/>
      <c r="L309" s="81"/>
    </row>
    <row r="310" spans="5:12" ht="15.75" customHeight="1" x14ac:dyDescent="0.3">
      <c r="E310" s="81"/>
      <c r="H310" s="81"/>
      <c r="I310" s="81"/>
      <c r="J310" s="81"/>
      <c r="K310" s="81"/>
      <c r="L310" s="81"/>
    </row>
    <row r="311" spans="5:12" ht="15.75" customHeight="1" x14ac:dyDescent="0.3">
      <c r="E311" s="81"/>
      <c r="H311" s="81"/>
      <c r="I311" s="81"/>
      <c r="J311" s="81"/>
      <c r="K311" s="81"/>
      <c r="L311" s="81"/>
    </row>
    <row r="312" spans="5:12" ht="15.75" customHeight="1" x14ac:dyDescent="0.3">
      <c r="E312" s="81"/>
      <c r="H312" s="81"/>
      <c r="I312" s="81"/>
      <c r="J312" s="81"/>
      <c r="K312" s="81"/>
      <c r="L312" s="81"/>
    </row>
    <row r="313" spans="5:12" ht="15.75" customHeight="1" x14ac:dyDescent="0.3">
      <c r="E313" s="81"/>
      <c r="H313" s="81"/>
      <c r="I313" s="81"/>
      <c r="J313" s="81"/>
      <c r="K313" s="81"/>
      <c r="L313" s="81"/>
    </row>
    <row r="314" spans="5:12" ht="15.75" customHeight="1" x14ac:dyDescent="0.3">
      <c r="E314" s="81"/>
      <c r="H314" s="81"/>
      <c r="I314" s="81"/>
      <c r="J314" s="81"/>
      <c r="K314" s="81"/>
      <c r="L314" s="81"/>
    </row>
    <row r="315" spans="5:12" ht="15.75" customHeight="1" x14ac:dyDescent="0.3">
      <c r="E315" s="81"/>
      <c r="H315" s="81"/>
      <c r="I315" s="81"/>
      <c r="J315" s="81"/>
      <c r="K315" s="81"/>
      <c r="L315" s="81"/>
    </row>
    <row r="316" spans="5:12" ht="15.75" customHeight="1" x14ac:dyDescent="0.3">
      <c r="E316" s="81"/>
      <c r="H316" s="81"/>
      <c r="I316" s="81"/>
      <c r="J316" s="81"/>
      <c r="K316" s="81"/>
      <c r="L316" s="81"/>
    </row>
    <row r="317" spans="5:12" ht="15.75" customHeight="1" x14ac:dyDescent="0.3">
      <c r="E317" s="81"/>
      <c r="H317" s="81"/>
      <c r="I317" s="81"/>
      <c r="J317" s="81"/>
      <c r="K317" s="81"/>
      <c r="L317" s="81"/>
    </row>
    <row r="318" spans="5:12" ht="15.75" customHeight="1" x14ac:dyDescent="0.3">
      <c r="E318" s="81"/>
      <c r="H318" s="81"/>
      <c r="I318" s="81"/>
      <c r="J318" s="81"/>
      <c r="K318" s="81"/>
      <c r="L318" s="81"/>
    </row>
    <row r="319" spans="5:12" ht="15.75" customHeight="1" x14ac:dyDescent="0.3">
      <c r="E319" s="81"/>
      <c r="H319" s="81"/>
      <c r="I319" s="81"/>
      <c r="J319" s="81"/>
      <c r="K319" s="81"/>
      <c r="L319" s="81"/>
    </row>
    <row r="320" spans="5:12" ht="15.75" customHeight="1" x14ac:dyDescent="0.3">
      <c r="E320" s="81"/>
      <c r="H320" s="81"/>
      <c r="I320" s="81"/>
      <c r="J320" s="81"/>
      <c r="K320" s="81"/>
      <c r="L320" s="81"/>
    </row>
    <row r="321" spans="5:12" ht="15.75" customHeight="1" x14ac:dyDescent="0.3">
      <c r="E321" s="81"/>
      <c r="H321" s="81"/>
      <c r="I321" s="81"/>
      <c r="J321" s="81"/>
      <c r="K321" s="81"/>
      <c r="L321" s="81"/>
    </row>
    <row r="322" spans="5:12" ht="15.75" customHeight="1" x14ac:dyDescent="0.3">
      <c r="E322" s="81"/>
      <c r="H322" s="81"/>
      <c r="I322" s="81"/>
      <c r="J322" s="81"/>
      <c r="K322" s="81"/>
      <c r="L322" s="81"/>
    </row>
    <row r="323" spans="5:12" ht="15.75" customHeight="1" x14ac:dyDescent="0.3">
      <c r="E323" s="81"/>
      <c r="H323" s="81"/>
      <c r="I323" s="81"/>
      <c r="J323" s="81"/>
      <c r="K323" s="81"/>
      <c r="L323" s="81"/>
    </row>
    <row r="324" spans="5:12" ht="15.75" customHeight="1" x14ac:dyDescent="0.3">
      <c r="E324" s="81"/>
      <c r="H324" s="81"/>
      <c r="I324" s="81"/>
      <c r="J324" s="81"/>
      <c r="K324" s="81"/>
      <c r="L324" s="81"/>
    </row>
    <row r="325" spans="5:12" ht="15.75" customHeight="1" x14ac:dyDescent="0.3">
      <c r="E325" s="81"/>
      <c r="H325" s="81"/>
      <c r="I325" s="81"/>
      <c r="J325" s="81"/>
      <c r="K325" s="81"/>
      <c r="L325" s="81"/>
    </row>
    <row r="326" spans="5:12" ht="15.75" customHeight="1" x14ac:dyDescent="0.3">
      <c r="E326" s="81"/>
      <c r="H326" s="81"/>
      <c r="I326" s="81"/>
      <c r="J326" s="81"/>
      <c r="K326" s="81"/>
      <c r="L326" s="81"/>
    </row>
    <row r="327" spans="5:12" ht="15.75" customHeight="1" x14ac:dyDescent="0.3">
      <c r="E327" s="81"/>
      <c r="H327" s="81"/>
      <c r="I327" s="81"/>
      <c r="J327" s="81"/>
      <c r="K327" s="81"/>
      <c r="L327" s="81"/>
    </row>
    <row r="328" spans="5:12" ht="15.75" customHeight="1" x14ac:dyDescent="0.3">
      <c r="E328" s="81"/>
      <c r="H328" s="81"/>
      <c r="I328" s="81"/>
      <c r="J328" s="81"/>
      <c r="K328" s="81"/>
      <c r="L328" s="81"/>
    </row>
    <row r="329" spans="5:12" ht="15.75" customHeight="1" x14ac:dyDescent="0.3">
      <c r="E329" s="81"/>
      <c r="H329" s="81"/>
      <c r="I329" s="81"/>
      <c r="J329" s="81"/>
      <c r="K329" s="81"/>
      <c r="L329" s="81"/>
    </row>
    <row r="330" spans="5:12" ht="15.75" customHeight="1" x14ac:dyDescent="0.3">
      <c r="E330" s="81"/>
      <c r="H330" s="81"/>
      <c r="I330" s="81"/>
      <c r="J330" s="81"/>
      <c r="K330" s="81"/>
      <c r="L330" s="81"/>
    </row>
    <row r="331" spans="5:12" ht="15.75" customHeight="1" x14ac:dyDescent="0.3">
      <c r="E331" s="81"/>
      <c r="H331" s="81"/>
      <c r="I331" s="81"/>
      <c r="J331" s="81"/>
      <c r="K331" s="81"/>
      <c r="L331" s="81"/>
    </row>
    <row r="332" spans="5:12" ht="15.75" customHeight="1" x14ac:dyDescent="0.3">
      <c r="E332" s="81"/>
      <c r="H332" s="81"/>
      <c r="I332" s="81"/>
      <c r="J332" s="81"/>
      <c r="K332" s="81"/>
      <c r="L332" s="81"/>
    </row>
    <row r="333" spans="5:12" ht="15.75" customHeight="1" x14ac:dyDescent="0.3">
      <c r="E333" s="81"/>
      <c r="H333" s="81"/>
      <c r="I333" s="81"/>
      <c r="J333" s="81"/>
      <c r="K333" s="81"/>
      <c r="L333" s="81"/>
    </row>
    <row r="334" spans="5:12" ht="15.75" customHeight="1" x14ac:dyDescent="0.3">
      <c r="E334" s="81"/>
      <c r="H334" s="81"/>
      <c r="I334" s="81"/>
      <c r="J334" s="81"/>
      <c r="K334" s="81"/>
      <c r="L334" s="81"/>
    </row>
    <row r="335" spans="5:12" ht="15.75" customHeight="1" x14ac:dyDescent="0.3">
      <c r="E335" s="81"/>
      <c r="H335" s="81"/>
      <c r="I335" s="81"/>
      <c r="J335" s="81"/>
      <c r="K335" s="81"/>
      <c r="L335" s="81"/>
    </row>
    <row r="336" spans="5:12" ht="15.75" customHeight="1" x14ac:dyDescent="0.3">
      <c r="E336" s="81"/>
      <c r="H336" s="81"/>
      <c r="I336" s="81"/>
      <c r="J336" s="81"/>
      <c r="K336" s="81"/>
      <c r="L336" s="81"/>
    </row>
    <row r="337" spans="5:12" ht="15.75" customHeight="1" x14ac:dyDescent="0.3">
      <c r="E337" s="81"/>
      <c r="H337" s="81"/>
      <c r="I337" s="81"/>
      <c r="J337" s="81"/>
      <c r="K337" s="81"/>
      <c r="L337" s="81"/>
    </row>
    <row r="338" spans="5:12" ht="15.75" customHeight="1" x14ac:dyDescent="0.3">
      <c r="E338" s="81"/>
      <c r="H338" s="81"/>
      <c r="I338" s="81"/>
      <c r="J338" s="81"/>
      <c r="K338" s="81"/>
      <c r="L338" s="81"/>
    </row>
    <row r="339" spans="5:12" ht="15.75" customHeight="1" x14ac:dyDescent="0.3">
      <c r="E339" s="81"/>
      <c r="H339" s="81"/>
      <c r="I339" s="81"/>
      <c r="J339" s="81"/>
      <c r="K339" s="81"/>
      <c r="L339" s="81"/>
    </row>
    <row r="340" spans="5:12" ht="15.75" customHeight="1" x14ac:dyDescent="0.3">
      <c r="E340" s="81"/>
      <c r="H340" s="81"/>
      <c r="I340" s="81"/>
      <c r="J340" s="81"/>
      <c r="K340" s="81"/>
      <c r="L340" s="81"/>
    </row>
    <row r="341" spans="5:12" ht="15.75" customHeight="1" x14ac:dyDescent="0.3">
      <c r="E341" s="81"/>
      <c r="H341" s="81"/>
      <c r="I341" s="81"/>
      <c r="J341" s="81"/>
      <c r="K341" s="81"/>
      <c r="L341" s="81"/>
    </row>
    <row r="342" spans="5:12" ht="15.75" customHeight="1" x14ac:dyDescent="0.3">
      <c r="E342" s="81"/>
      <c r="H342" s="81"/>
      <c r="I342" s="81"/>
      <c r="J342" s="81"/>
      <c r="K342" s="81"/>
      <c r="L342" s="81"/>
    </row>
    <row r="343" spans="5:12" ht="15.75" customHeight="1" x14ac:dyDescent="0.3">
      <c r="E343" s="81"/>
      <c r="H343" s="81"/>
      <c r="I343" s="81"/>
      <c r="J343" s="81"/>
      <c r="K343" s="81"/>
      <c r="L343" s="81"/>
    </row>
    <row r="344" spans="5:12" ht="15.75" customHeight="1" x14ac:dyDescent="0.3">
      <c r="E344" s="81"/>
      <c r="H344" s="81"/>
      <c r="I344" s="81"/>
      <c r="J344" s="81"/>
      <c r="K344" s="81"/>
      <c r="L344" s="81"/>
    </row>
    <row r="345" spans="5:12" ht="15.75" customHeight="1" x14ac:dyDescent="0.3">
      <c r="E345" s="81"/>
      <c r="H345" s="81"/>
      <c r="I345" s="81"/>
      <c r="J345" s="81"/>
      <c r="K345" s="81"/>
      <c r="L345" s="81"/>
    </row>
    <row r="346" spans="5:12" ht="15.75" customHeight="1" x14ac:dyDescent="0.3">
      <c r="E346" s="81"/>
      <c r="H346" s="81"/>
      <c r="I346" s="81"/>
      <c r="J346" s="81"/>
      <c r="K346" s="81"/>
      <c r="L346" s="81"/>
    </row>
    <row r="347" spans="5:12" ht="15.75" customHeight="1" x14ac:dyDescent="0.3">
      <c r="E347" s="81"/>
      <c r="H347" s="81"/>
      <c r="I347" s="81"/>
      <c r="J347" s="81"/>
      <c r="K347" s="81"/>
      <c r="L347" s="81"/>
    </row>
    <row r="348" spans="5:12" ht="15.75" customHeight="1" x14ac:dyDescent="0.3">
      <c r="E348" s="81"/>
      <c r="H348" s="81"/>
      <c r="I348" s="81"/>
      <c r="J348" s="81"/>
      <c r="K348" s="81"/>
      <c r="L348" s="81"/>
    </row>
    <row r="349" spans="5:12" ht="15.75" customHeight="1" x14ac:dyDescent="0.3">
      <c r="E349" s="81"/>
      <c r="H349" s="81"/>
      <c r="I349" s="81"/>
      <c r="J349" s="81"/>
      <c r="K349" s="81"/>
      <c r="L349" s="81"/>
    </row>
    <row r="350" spans="5:12" ht="15.75" customHeight="1" x14ac:dyDescent="0.3">
      <c r="E350" s="81"/>
      <c r="H350" s="81"/>
      <c r="I350" s="81"/>
      <c r="J350" s="81"/>
      <c r="K350" s="81"/>
      <c r="L350" s="81"/>
    </row>
    <row r="351" spans="5:12" ht="15.75" customHeight="1" x14ac:dyDescent="0.3">
      <c r="E351" s="81"/>
      <c r="H351" s="81"/>
      <c r="I351" s="81"/>
      <c r="J351" s="81"/>
      <c r="K351" s="81"/>
      <c r="L351" s="81"/>
    </row>
    <row r="352" spans="5:12" ht="15.75" customHeight="1" x14ac:dyDescent="0.3">
      <c r="E352" s="81"/>
      <c r="H352" s="81"/>
      <c r="I352" s="81"/>
      <c r="J352" s="81"/>
      <c r="K352" s="81"/>
      <c r="L352" s="81"/>
    </row>
    <row r="353" spans="5:12" ht="15.75" customHeight="1" x14ac:dyDescent="0.3">
      <c r="E353" s="81"/>
      <c r="H353" s="81"/>
      <c r="I353" s="81"/>
      <c r="J353" s="81"/>
      <c r="K353" s="81"/>
      <c r="L353" s="81"/>
    </row>
    <row r="354" spans="5:12" ht="15.75" customHeight="1" x14ac:dyDescent="0.3">
      <c r="E354" s="81"/>
      <c r="H354" s="81"/>
      <c r="I354" s="81"/>
      <c r="J354" s="81"/>
      <c r="K354" s="81"/>
      <c r="L354" s="81"/>
    </row>
    <row r="355" spans="5:12" ht="15.75" customHeight="1" x14ac:dyDescent="0.3">
      <c r="E355" s="81"/>
      <c r="H355" s="81"/>
      <c r="I355" s="81"/>
      <c r="J355" s="81"/>
      <c r="K355" s="81"/>
      <c r="L355" s="81"/>
    </row>
    <row r="356" spans="5:12" ht="15.75" customHeight="1" x14ac:dyDescent="0.3">
      <c r="E356" s="81"/>
      <c r="H356" s="81"/>
      <c r="I356" s="81"/>
      <c r="J356" s="81"/>
      <c r="K356" s="81"/>
      <c r="L356" s="81"/>
    </row>
    <row r="357" spans="5:12" ht="15.75" customHeight="1" x14ac:dyDescent="0.3">
      <c r="E357" s="81"/>
      <c r="H357" s="81"/>
      <c r="I357" s="81"/>
      <c r="J357" s="81"/>
      <c r="K357" s="81"/>
      <c r="L357" s="81"/>
    </row>
    <row r="358" spans="5:12" ht="15.75" customHeight="1" x14ac:dyDescent="0.3">
      <c r="E358" s="81"/>
      <c r="H358" s="81"/>
      <c r="I358" s="81"/>
      <c r="J358" s="81"/>
      <c r="K358" s="81"/>
      <c r="L358" s="81"/>
    </row>
    <row r="359" spans="5:12" ht="15.75" customHeight="1" x14ac:dyDescent="0.3">
      <c r="E359" s="81"/>
      <c r="H359" s="81"/>
      <c r="I359" s="81"/>
      <c r="J359" s="81"/>
      <c r="K359" s="81"/>
      <c r="L359" s="81"/>
    </row>
    <row r="360" spans="5:12" ht="15.75" customHeight="1" x14ac:dyDescent="0.3">
      <c r="E360" s="81"/>
      <c r="H360" s="81"/>
      <c r="I360" s="81"/>
      <c r="J360" s="81"/>
      <c r="K360" s="81"/>
      <c r="L360" s="81"/>
    </row>
    <row r="361" spans="5:12" ht="15.75" customHeight="1" x14ac:dyDescent="0.3">
      <c r="E361" s="81"/>
      <c r="H361" s="81"/>
      <c r="I361" s="81"/>
      <c r="J361" s="81"/>
      <c r="K361" s="81"/>
      <c r="L361" s="81"/>
    </row>
    <row r="362" spans="5:12" ht="15.75" customHeight="1" x14ac:dyDescent="0.3">
      <c r="E362" s="81"/>
      <c r="H362" s="81"/>
      <c r="I362" s="81"/>
      <c r="J362" s="81"/>
      <c r="K362" s="81"/>
      <c r="L362" s="81"/>
    </row>
    <row r="363" spans="5:12" ht="15.75" customHeight="1" x14ac:dyDescent="0.3">
      <c r="E363" s="81"/>
      <c r="H363" s="81"/>
      <c r="I363" s="81"/>
      <c r="J363" s="81"/>
      <c r="K363" s="81"/>
      <c r="L363" s="81"/>
    </row>
    <row r="364" spans="5:12" ht="15.75" customHeight="1" x14ac:dyDescent="0.3">
      <c r="E364" s="81"/>
      <c r="H364" s="81"/>
      <c r="I364" s="81"/>
      <c r="J364" s="81"/>
      <c r="K364" s="81"/>
      <c r="L364" s="81"/>
    </row>
    <row r="365" spans="5:12" ht="15.75" customHeight="1" x14ac:dyDescent="0.3">
      <c r="E365" s="81"/>
      <c r="H365" s="81"/>
      <c r="I365" s="81"/>
      <c r="J365" s="81"/>
      <c r="K365" s="81"/>
      <c r="L365" s="81"/>
    </row>
    <row r="366" spans="5:12" ht="15.75" customHeight="1" x14ac:dyDescent="0.3">
      <c r="E366" s="81"/>
      <c r="H366" s="81"/>
      <c r="I366" s="81"/>
      <c r="J366" s="81"/>
      <c r="K366" s="81"/>
      <c r="L366" s="81"/>
    </row>
    <row r="367" spans="5:12" ht="15.75" customHeight="1" x14ac:dyDescent="0.3">
      <c r="E367" s="81"/>
      <c r="H367" s="81"/>
      <c r="I367" s="81"/>
      <c r="J367" s="81"/>
      <c r="K367" s="81"/>
      <c r="L367" s="81"/>
    </row>
    <row r="368" spans="5:12" ht="15.75" customHeight="1" x14ac:dyDescent="0.3">
      <c r="E368" s="81"/>
      <c r="H368" s="81"/>
      <c r="I368" s="81"/>
      <c r="J368" s="81"/>
      <c r="K368" s="81"/>
      <c r="L368" s="81"/>
    </row>
    <row r="369" spans="5:12" ht="15.75" customHeight="1" x14ac:dyDescent="0.3">
      <c r="E369" s="81"/>
      <c r="H369" s="81"/>
      <c r="I369" s="81"/>
      <c r="J369" s="81"/>
      <c r="K369" s="81"/>
      <c r="L369" s="81"/>
    </row>
    <row r="370" spans="5:12" ht="15.75" customHeight="1" x14ac:dyDescent="0.3">
      <c r="E370" s="81"/>
      <c r="H370" s="81"/>
      <c r="I370" s="81"/>
      <c r="J370" s="81"/>
      <c r="K370" s="81"/>
      <c r="L370" s="81"/>
    </row>
    <row r="371" spans="5:12" ht="15.75" customHeight="1" x14ac:dyDescent="0.3">
      <c r="E371" s="81"/>
      <c r="H371" s="81"/>
      <c r="I371" s="81"/>
      <c r="J371" s="81"/>
      <c r="K371" s="81"/>
      <c r="L371" s="81"/>
    </row>
    <row r="372" spans="5:12" ht="15.75" customHeight="1" x14ac:dyDescent="0.3">
      <c r="E372" s="81"/>
      <c r="H372" s="81"/>
      <c r="I372" s="81"/>
      <c r="J372" s="81"/>
      <c r="K372" s="81"/>
      <c r="L372" s="81"/>
    </row>
    <row r="373" spans="5:12" ht="15.75" customHeight="1" x14ac:dyDescent="0.3">
      <c r="E373" s="81"/>
      <c r="H373" s="81"/>
      <c r="I373" s="81"/>
      <c r="J373" s="81"/>
      <c r="K373" s="81"/>
      <c r="L373" s="81"/>
    </row>
    <row r="374" spans="5:12" ht="15.75" customHeight="1" x14ac:dyDescent="0.3">
      <c r="E374" s="81"/>
      <c r="H374" s="81"/>
      <c r="I374" s="81"/>
      <c r="J374" s="81"/>
      <c r="K374" s="81"/>
      <c r="L374" s="81"/>
    </row>
    <row r="375" spans="5:12" ht="15.75" customHeight="1" x14ac:dyDescent="0.3">
      <c r="E375" s="81"/>
      <c r="H375" s="81"/>
      <c r="I375" s="81"/>
      <c r="J375" s="81"/>
      <c r="K375" s="81"/>
      <c r="L375" s="81"/>
    </row>
    <row r="376" spans="5:12" ht="15.75" customHeight="1" x14ac:dyDescent="0.3">
      <c r="E376" s="81"/>
      <c r="H376" s="81"/>
      <c r="I376" s="81"/>
      <c r="J376" s="81"/>
      <c r="K376" s="81"/>
      <c r="L376" s="81"/>
    </row>
    <row r="377" spans="5:12" ht="15.75" customHeight="1" x14ac:dyDescent="0.3">
      <c r="E377" s="81"/>
      <c r="H377" s="81"/>
      <c r="I377" s="81"/>
      <c r="J377" s="81"/>
      <c r="K377" s="81"/>
      <c r="L377" s="81"/>
    </row>
    <row r="378" spans="5:12" ht="15.75" customHeight="1" x14ac:dyDescent="0.3">
      <c r="E378" s="81"/>
      <c r="H378" s="81"/>
      <c r="I378" s="81"/>
      <c r="J378" s="81"/>
      <c r="K378" s="81"/>
      <c r="L378" s="81"/>
    </row>
    <row r="379" spans="5:12" ht="15.75" customHeight="1" x14ac:dyDescent="0.3">
      <c r="E379" s="81"/>
      <c r="H379" s="81"/>
      <c r="I379" s="81"/>
      <c r="J379" s="81"/>
      <c r="K379" s="81"/>
      <c r="L379" s="81"/>
    </row>
    <row r="380" spans="5:12" ht="15.75" customHeight="1" x14ac:dyDescent="0.3">
      <c r="E380" s="81"/>
      <c r="H380" s="81"/>
      <c r="I380" s="81"/>
      <c r="J380" s="81"/>
      <c r="K380" s="81"/>
      <c r="L380" s="81"/>
    </row>
    <row r="381" spans="5:12" ht="15.75" customHeight="1" x14ac:dyDescent="0.3">
      <c r="E381" s="81"/>
      <c r="H381" s="81"/>
      <c r="I381" s="81"/>
      <c r="J381" s="81"/>
      <c r="K381" s="81"/>
      <c r="L381" s="81"/>
    </row>
    <row r="382" spans="5:12" ht="15.75" customHeight="1" x14ac:dyDescent="0.3">
      <c r="E382" s="81"/>
      <c r="H382" s="81"/>
      <c r="I382" s="81"/>
      <c r="J382" s="81"/>
      <c r="K382" s="81"/>
      <c r="L382" s="81"/>
    </row>
    <row r="383" spans="5:12" ht="15.75" customHeight="1" x14ac:dyDescent="0.3">
      <c r="E383" s="81"/>
      <c r="H383" s="81"/>
      <c r="I383" s="81"/>
      <c r="J383" s="81"/>
      <c r="K383" s="81"/>
      <c r="L383" s="81"/>
    </row>
    <row r="384" spans="5:12" ht="15.75" customHeight="1" x14ac:dyDescent="0.3">
      <c r="E384" s="81"/>
      <c r="H384" s="81"/>
      <c r="I384" s="81"/>
      <c r="J384" s="81"/>
      <c r="K384" s="81"/>
      <c r="L384" s="81"/>
    </row>
    <row r="385" spans="5:12" ht="15.75" customHeight="1" x14ac:dyDescent="0.3">
      <c r="E385" s="81"/>
      <c r="H385" s="81"/>
      <c r="I385" s="81"/>
      <c r="J385" s="81"/>
      <c r="K385" s="81"/>
      <c r="L385" s="81"/>
    </row>
    <row r="386" spans="5:12" ht="15.75" customHeight="1" x14ac:dyDescent="0.3">
      <c r="E386" s="81"/>
      <c r="H386" s="81"/>
      <c r="I386" s="81"/>
      <c r="J386" s="81"/>
      <c r="K386" s="81"/>
      <c r="L386" s="81"/>
    </row>
    <row r="387" spans="5:12" ht="15.75" customHeight="1" x14ac:dyDescent="0.3">
      <c r="E387" s="81"/>
      <c r="H387" s="81"/>
      <c r="I387" s="81"/>
      <c r="J387" s="81"/>
      <c r="K387" s="81"/>
      <c r="L387" s="81"/>
    </row>
    <row r="388" spans="5:12" ht="15.75" customHeight="1" x14ac:dyDescent="0.3">
      <c r="E388" s="81"/>
      <c r="H388" s="81"/>
      <c r="I388" s="81"/>
      <c r="J388" s="81"/>
      <c r="K388" s="81"/>
      <c r="L388" s="81"/>
    </row>
    <row r="389" spans="5:12" ht="15.75" customHeight="1" x14ac:dyDescent="0.3">
      <c r="E389" s="81"/>
      <c r="H389" s="81"/>
      <c r="I389" s="81"/>
      <c r="J389" s="81"/>
      <c r="K389" s="81"/>
      <c r="L389" s="81"/>
    </row>
    <row r="390" spans="5:12" ht="15.75" customHeight="1" x14ac:dyDescent="0.3">
      <c r="E390" s="81"/>
      <c r="H390" s="81"/>
      <c r="I390" s="81"/>
      <c r="J390" s="81"/>
      <c r="K390" s="81"/>
      <c r="L390" s="81"/>
    </row>
    <row r="391" spans="5:12" ht="15.75" customHeight="1" x14ac:dyDescent="0.3">
      <c r="E391" s="81"/>
      <c r="H391" s="81"/>
      <c r="I391" s="81"/>
      <c r="J391" s="81"/>
      <c r="K391" s="81"/>
      <c r="L391" s="81"/>
    </row>
    <row r="392" spans="5:12" ht="15.75" customHeight="1" x14ac:dyDescent="0.3">
      <c r="E392" s="81"/>
      <c r="H392" s="81"/>
      <c r="I392" s="81"/>
      <c r="J392" s="81"/>
      <c r="K392" s="81"/>
      <c r="L392" s="81"/>
    </row>
    <row r="393" spans="5:12" ht="15.75" customHeight="1" x14ac:dyDescent="0.3">
      <c r="E393" s="81"/>
      <c r="H393" s="81"/>
      <c r="I393" s="81"/>
      <c r="J393" s="81"/>
      <c r="K393" s="81"/>
      <c r="L393" s="81"/>
    </row>
    <row r="394" spans="5:12" ht="15.75" customHeight="1" x14ac:dyDescent="0.3">
      <c r="E394" s="81"/>
      <c r="H394" s="81"/>
      <c r="I394" s="81"/>
      <c r="J394" s="81"/>
      <c r="K394" s="81"/>
      <c r="L394" s="81"/>
    </row>
    <row r="395" spans="5:12" ht="15.75" customHeight="1" x14ac:dyDescent="0.3">
      <c r="E395" s="81"/>
      <c r="H395" s="81"/>
      <c r="I395" s="81"/>
      <c r="J395" s="81"/>
      <c r="K395" s="81"/>
      <c r="L395" s="81"/>
    </row>
    <row r="396" spans="5:12" ht="15.75" customHeight="1" x14ac:dyDescent="0.3">
      <c r="E396" s="81"/>
      <c r="H396" s="81"/>
      <c r="I396" s="81"/>
      <c r="J396" s="81"/>
      <c r="K396" s="81"/>
      <c r="L396" s="81"/>
    </row>
    <row r="397" spans="5:12" ht="15.75" customHeight="1" x14ac:dyDescent="0.3">
      <c r="E397" s="81"/>
      <c r="H397" s="81"/>
      <c r="I397" s="81"/>
      <c r="J397" s="81"/>
      <c r="K397" s="81"/>
      <c r="L397" s="81"/>
    </row>
    <row r="398" spans="5:12" ht="15.75" customHeight="1" x14ac:dyDescent="0.3">
      <c r="E398" s="81"/>
      <c r="H398" s="81"/>
      <c r="I398" s="81"/>
      <c r="J398" s="81"/>
      <c r="K398" s="81"/>
      <c r="L398" s="81"/>
    </row>
    <row r="399" spans="5:12" ht="15.75" customHeight="1" x14ac:dyDescent="0.3">
      <c r="E399" s="81"/>
      <c r="H399" s="81"/>
      <c r="I399" s="81"/>
      <c r="J399" s="81"/>
      <c r="K399" s="81"/>
      <c r="L399" s="81"/>
    </row>
    <row r="400" spans="5:12" ht="15.75" customHeight="1" x14ac:dyDescent="0.3">
      <c r="E400" s="81"/>
      <c r="H400" s="81"/>
      <c r="I400" s="81"/>
      <c r="J400" s="81"/>
      <c r="K400" s="81"/>
      <c r="L400" s="81"/>
    </row>
    <row r="401" spans="5:12" ht="15.75" customHeight="1" x14ac:dyDescent="0.3">
      <c r="E401" s="81"/>
      <c r="H401" s="81"/>
      <c r="I401" s="81"/>
      <c r="J401" s="81"/>
      <c r="K401" s="81"/>
      <c r="L401" s="81"/>
    </row>
    <row r="402" spans="5:12" ht="15.75" customHeight="1" x14ac:dyDescent="0.3">
      <c r="E402" s="81"/>
      <c r="H402" s="81"/>
      <c r="I402" s="81"/>
      <c r="J402" s="81"/>
      <c r="K402" s="81"/>
      <c r="L402" s="81"/>
    </row>
    <row r="403" spans="5:12" ht="15.75" customHeight="1" x14ac:dyDescent="0.3">
      <c r="E403" s="81"/>
      <c r="H403" s="81"/>
      <c r="I403" s="81"/>
      <c r="J403" s="81"/>
      <c r="K403" s="81"/>
      <c r="L403" s="81"/>
    </row>
    <row r="404" spans="5:12" ht="15.75" customHeight="1" x14ac:dyDescent="0.3">
      <c r="E404" s="81"/>
      <c r="H404" s="81"/>
      <c r="I404" s="81"/>
      <c r="J404" s="81"/>
      <c r="K404" s="81"/>
      <c r="L404" s="81"/>
    </row>
    <row r="405" spans="5:12" ht="15.75" customHeight="1" x14ac:dyDescent="0.3">
      <c r="E405" s="81"/>
      <c r="H405" s="81"/>
      <c r="I405" s="81"/>
      <c r="J405" s="81"/>
      <c r="K405" s="81"/>
      <c r="L405" s="81"/>
    </row>
    <row r="406" spans="5:12" ht="15.75" customHeight="1" x14ac:dyDescent="0.3">
      <c r="E406" s="81"/>
      <c r="H406" s="81"/>
      <c r="I406" s="81"/>
      <c r="J406" s="81"/>
      <c r="K406" s="81"/>
      <c r="L406" s="81"/>
    </row>
    <row r="407" spans="5:12" ht="15.75" customHeight="1" x14ac:dyDescent="0.3">
      <c r="E407" s="81"/>
      <c r="H407" s="81"/>
      <c r="I407" s="81"/>
      <c r="J407" s="81"/>
      <c r="K407" s="81"/>
      <c r="L407" s="81"/>
    </row>
    <row r="408" spans="5:12" ht="15.75" customHeight="1" x14ac:dyDescent="0.3">
      <c r="E408" s="81"/>
      <c r="H408" s="81"/>
      <c r="I408" s="81"/>
      <c r="J408" s="81"/>
      <c r="K408" s="81"/>
      <c r="L408" s="81"/>
    </row>
    <row r="409" spans="5:12" ht="15.75" customHeight="1" x14ac:dyDescent="0.3">
      <c r="E409" s="81"/>
      <c r="H409" s="81"/>
      <c r="I409" s="81"/>
      <c r="J409" s="81"/>
      <c r="K409" s="81"/>
      <c r="L409" s="81"/>
    </row>
    <row r="410" spans="5:12" ht="15.75" customHeight="1" x14ac:dyDescent="0.3">
      <c r="E410" s="81"/>
      <c r="H410" s="81"/>
      <c r="I410" s="81"/>
      <c r="J410" s="81"/>
      <c r="K410" s="81"/>
      <c r="L410" s="81"/>
    </row>
    <row r="411" spans="5:12" ht="15.75" customHeight="1" x14ac:dyDescent="0.3">
      <c r="E411" s="81"/>
      <c r="H411" s="81"/>
      <c r="I411" s="81"/>
      <c r="J411" s="81"/>
      <c r="K411" s="81"/>
      <c r="L411" s="81"/>
    </row>
    <row r="412" spans="5:12" ht="15.75" customHeight="1" x14ac:dyDescent="0.3">
      <c r="E412" s="81"/>
      <c r="H412" s="81"/>
      <c r="I412" s="81"/>
      <c r="J412" s="81"/>
      <c r="K412" s="81"/>
      <c r="L412" s="81"/>
    </row>
    <row r="413" spans="5:12" ht="15.75" customHeight="1" x14ac:dyDescent="0.3">
      <c r="E413" s="81"/>
      <c r="H413" s="81"/>
      <c r="I413" s="81"/>
      <c r="J413" s="81"/>
      <c r="K413" s="81"/>
      <c r="L413" s="81"/>
    </row>
    <row r="414" spans="5:12" ht="15.75" customHeight="1" x14ac:dyDescent="0.3">
      <c r="E414" s="81"/>
      <c r="H414" s="81"/>
      <c r="I414" s="81"/>
      <c r="J414" s="81"/>
      <c r="K414" s="81"/>
      <c r="L414" s="81"/>
    </row>
    <row r="415" spans="5:12" ht="15.75" customHeight="1" x14ac:dyDescent="0.3">
      <c r="E415" s="81"/>
      <c r="H415" s="81"/>
      <c r="I415" s="81"/>
      <c r="J415" s="81"/>
      <c r="K415" s="81"/>
      <c r="L415" s="81"/>
    </row>
    <row r="416" spans="5:12" ht="15.75" customHeight="1" x14ac:dyDescent="0.3">
      <c r="E416" s="81"/>
      <c r="H416" s="81"/>
      <c r="I416" s="81"/>
      <c r="J416" s="81"/>
      <c r="K416" s="81"/>
      <c r="L416" s="81"/>
    </row>
    <row r="417" spans="5:12" ht="15.75" customHeight="1" x14ac:dyDescent="0.3">
      <c r="E417" s="81"/>
      <c r="H417" s="81"/>
      <c r="I417" s="81"/>
      <c r="J417" s="81"/>
      <c r="K417" s="81"/>
      <c r="L417" s="81"/>
    </row>
    <row r="418" spans="5:12" ht="15.75" customHeight="1" x14ac:dyDescent="0.3">
      <c r="E418" s="81"/>
      <c r="H418" s="81"/>
      <c r="I418" s="81"/>
      <c r="J418" s="81"/>
      <c r="K418" s="81"/>
      <c r="L418" s="81"/>
    </row>
    <row r="419" spans="5:12" ht="15.75" customHeight="1" x14ac:dyDescent="0.3">
      <c r="E419" s="81"/>
      <c r="H419" s="81"/>
      <c r="I419" s="81"/>
      <c r="J419" s="81"/>
      <c r="K419" s="81"/>
      <c r="L419" s="81"/>
    </row>
    <row r="420" spans="5:12" ht="15.75" customHeight="1" x14ac:dyDescent="0.3">
      <c r="E420" s="81"/>
      <c r="H420" s="81"/>
      <c r="I420" s="81"/>
      <c r="J420" s="81"/>
      <c r="K420" s="81"/>
      <c r="L420" s="81"/>
    </row>
    <row r="421" spans="5:12" ht="15.75" customHeight="1" x14ac:dyDescent="0.3">
      <c r="E421" s="81"/>
      <c r="H421" s="81"/>
      <c r="I421" s="81"/>
      <c r="J421" s="81"/>
      <c r="K421" s="81"/>
      <c r="L421" s="81"/>
    </row>
    <row r="422" spans="5:12" ht="15.75" customHeight="1" x14ac:dyDescent="0.3">
      <c r="E422" s="81"/>
      <c r="H422" s="81"/>
      <c r="I422" s="81"/>
      <c r="J422" s="81"/>
      <c r="K422" s="81"/>
      <c r="L422" s="81"/>
    </row>
    <row r="423" spans="5:12" ht="15.75" customHeight="1" x14ac:dyDescent="0.3">
      <c r="E423" s="81"/>
      <c r="H423" s="81"/>
      <c r="I423" s="81"/>
      <c r="J423" s="81"/>
      <c r="K423" s="81"/>
      <c r="L423" s="81"/>
    </row>
    <row r="424" spans="5:12" ht="15.75" customHeight="1" x14ac:dyDescent="0.3">
      <c r="E424" s="81"/>
      <c r="H424" s="81"/>
      <c r="I424" s="81"/>
      <c r="J424" s="81"/>
      <c r="K424" s="81"/>
      <c r="L424" s="81"/>
    </row>
    <row r="425" spans="5:12" ht="15.75" customHeight="1" x14ac:dyDescent="0.3">
      <c r="E425" s="81"/>
      <c r="H425" s="81"/>
      <c r="I425" s="81"/>
      <c r="J425" s="81"/>
      <c r="K425" s="81"/>
      <c r="L425" s="81"/>
    </row>
    <row r="426" spans="5:12" ht="15.75" customHeight="1" x14ac:dyDescent="0.3">
      <c r="E426" s="81"/>
      <c r="H426" s="81"/>
      <c r="I426" s="81"/>
      <c r="J426" s="81"/>
      <c r="K426" s="81"/>
      <c r="L426" s="81"/>
    </row>
    <row r="427" spans="5:12" ht="15.75" customHeight="1" x14ac:dyDescent="0.3">
      <c r="E427" s="81"/>
      <c r="H427" s="81"/>
      <c r="I427" s="81"/>
      <c r="J427" s="81"/>
      <c r="K427" s="81"/>
      <c r="L427" s="81"/>
    </row>
    <row r="428" spans="5:12" ht="15.75" customHeight="1" x14ac:dyDescent="0.3">
      <c r="E428" s="81"/>
      <c r="H428" s="81"/>
      <c r="I428" s="81"/>
      <c r="J428" s="81"/>
      <c r="K428" s="81"/>
      <c r="L428" s="81"/>
    </row>
    <row r="429" spans="5:12" ht="15.75" customHeight="1" x14ac:dyDescent="0.3">
      <c r="E429" s="81"/>
      <c r="H429" s="81"/>
      <c r="I429" s="81"/>
      <c r="J429" s="81"/>
      <c r="K429" s="81"/>
      <c r="L429" s="81"/>
    </row>
    <row r="430" spans="5:12" ht="15.75" customHeight="1" x14ac:dyDescent="0.3">
      <c r="E430" s="81"/>
      <c r="H430" s="81"/>
      <c r="I430" s="81"/>
      <c r="J430" s="81"/>
      <c r="K430" s="81"/>
      <c r="L430" s="81"/>
    </row>
    <row r="431" spans="5:12" ht="15.75" customHeight="1" x14ac:dyDescent="0.3">
      <c r="E431" s="81"/>
      <c r="H431" s="81"/>
      <c r="I431" s="81"/>
      <c r="J431" s="81"/>
      <c r="K431" s="81"/>
      <c r="L431" s="81"/>
    </row>
    <row r="432" spans="5:12" ht="15.75" customHeight="1" x14ac:dyDescent="0.3">
      <c r="E432" s="81"/>
      <c r="H432" s="81"/>
      <c r="I432" s="81"/>
      <c r="J432" s="81"/>
      <c r="K432" s="81"/>
      <c r="L432" s="81"/>
    </row>
    <row r="433" spans="5:12" ht="15.75" customHeight="1" x14ac:dyDescent="0.3">
      <c r="E433" s="81"/>
      <c r="H433" s="81"/>
      <c r="I433" s="81"/>
      <c r="J433" s="81"/>
      <c r="K433" s="81"/>
      <c r="L433" s="81"/>
    </row>
    <row r="434" spans="5:12" ht="15.75" customHeight="1" x14ac:dyDescent="0.3">
      <c r="E434" s="81"/>
      <c r="H434" s="81"/>
      <c r="I434" s="81"/>
      <c r="J434" s="81"/>
      <c r="K434" s="81"/>
      <c r="L434" s="81"/>
    </row>
    <row r="435" spans="5:12" ht="15.75" customHeight="1" x14ac:dyDescent="0.3">
      <c r="E435" s="81"/>
      <c r="H435" s="81"/>
      <c r="I435" s="81"/>
      <c r="J435" s="81"/>
      <c r="K435" s="81"/>
      <c r="L435" s="81"/>
    </row>
    <row r="436" spans="5:12" ht="15.75" customHeight="1" x14ac:dyDescent="0.3">
      <c r="E436" s="81"/>
      <c r="H436" s="81"/>
      <c r="I436" s="81"/>
      <c r="J436" s="81"/>
      <c r="K436" s="81"/>
      <c r="L436" s="81"/>
    </row>
    <row r="437" spans="5:12" ht="15.75" customHeight="1" x14ac:dyDescent="0.3">
      <c r="E437" s="81"/>
      <c r="H437" s="81"/>
      <c r="I437" s="81"/>
      <c r="J437" s="81"/>
      <c r="K437" s="81"/>
      <c r="L437" s="81"/>
    </row>
    <row r="438" spans="5:12" ht="15.75" customHeight="1" x14ac:dyDescent="0.3">
      <c r="E438" s="81"/>
      <c r="H438" s="81"/>
      <c r="I438" s="81"/>
      <c r="J438" s="81"/>
      <c r="K438" s="81"/>
      <c r="L438" s="81"/>
    </row>
    <row r="439" spans="5:12" ht="15.75" customHeight="1" x14ac:dyDescent="0.3">
      <c r="E439" s="81"/>
      <c r="H439" s="81"/>
      <c r="I439" s="81"/>
      <c r="J439" s="81"/>
      <c r="K439" s="81"/>
      <c r="L439" s="81"/>
    </row>
    <row r="440" spans="5:12" ht="15.75" customHeight="1" x14ac:dyDescent="0.3">
      <c r="E440" s="81"/>
      <c r="H440" s="81"/>
      <c r="I440" s="81"/>
      <c r="J440" s="81"/>
      <c r="K440" s="81"/>
      <c r="L440" s="81"/>
    </row>
    <row r="441" spans="5:12" ht="15.75" customHeight="1" x14ac:dyDescent="0.3">
      <c r="E441" s="81"/>
      <c r="H441" s="81"/>
      <c r="I441" s="81"/>
      <c r="J441" s="81"/>
      <c r="K441" s="81"/>
      <c r="L441" s="81"/>
    </row>
    <row r="442" spans="5:12" ht="15.75" customHeight="1" x14ac:dyDescent="0.3">
      <c r="E442" s="81"/>
      <c r="H442" s="81"/>
      <c r="I442" s="81"/>
      <c r="J442" s="81"/>
      <c r="K442" s="81"/>
      <c r="L442" s="81"/>
    </row>
    <row r="443" spans="5:12" ht="15.75" customHeight="1" x14ac:dyDescent="0.3">
      <c r="E443" s="81"/>
      <c r="H443" s="81"/>
      <c r="I443" s="81"/>
      <c r="J443" s="81"/>
      <c r="K443" s="81"/>
      <c r="L443" s="81"/>
    </row>
    <row r="444" spans="5:12" ht="15.75" customHeight="1" x14ac:dyDescent="0.3">
      <c r="E444" s="81"/>
      <c r="H444" s="81"/>
      <c r="I444" s="81"/>
      <c r="J444" s="81"/>
      <c r="K444" s="81"/>
      <c r="L444" s="81"/>
    </row>
    <row r="445" spans="5:12" ht="15.75" customHeight="1" x14ac:dyDescent="0.3">
      <c r="E445" s="81"/>
      <c r="H445" s="81"/>
      <c r="I445" s="81"/>
      <c r="J445" s="81"/>
      <c r="K445" s="81"/>
      <c r="L445" s="81"/>
    </row>
    <row r="446" spans="5:12" ht="15.75" customHeight="1" x14ac:dyDescent="0.3">
      <c r="E446" s="81"/>
      <c r="H446" s="81"/>
      <c r="I446" s="81"/>
      <c r="J446" s="81"/>
      <c r="K446" s="81"/>
      <c r="L446" s="81"/>
    </row>
    <row r="447" spans="5:12" ht="15.75" customHeight="1" x14ac:dyDescent="0.3">
      <c r="E447" s="81"/>
      <c r="H447" s="81"/>
      <c r="I447" s="81"/>
      <c r="J447" s="81"/>
      <c r="K447" s="81"/>
      <c r="L447" s="81"/>
    </row>
    <row r="448" spans="5:12" ht="15.75" customHeight="1" x14ac:dyDescent="0.3">
      <c r="E448" s="81"/>
      <c r="H448" s="81"/>
      <c r="I448" s="81"/>
      <c r="J448" s="81"/>
      <c r="K448" s="81"/>
      <c r="L448" s="81"/>
    </row>
    <row r="449" spans="5:12" ht="15.75" customHeight="1" x14ac:dyDescent="0.3">
      <c r="E449" s="81"/>
      <c r="H449" s="81"/>
      <c r="I449" s="81"/>
      <c r="J449" s="81"/>
      <c r="K449" s="81"/>
      <c r="L449" s="81"/>
    </row>
    <row r="450" spans="5:12" ht="15.75" customHeight="1" x14ac:dyDescent="0.3">
      <c r="E450" s="81"/>
      <c r="H450" s="81"/>
      <c r="I450" s="81"/>
      <c r="J450" s="81"/>
      <c r="K450" s="81"/>
      <c r="L450" s="81"/>
    </row>
    <row r="451" spans="5:12" ht="15.75" customHeight="1" x14ac:dyDescent="0.3">
      <c r="E451" s="81"/>
      <c r="H451" s="81"/>
      <c r="I451" s="81"/>
      <c r="J451" s="81"/>
      <c r="K451" s="81"/>
      <c r="L451" s="81"/>
    </row>
    <row r="452" spans="5:12" ht="15.75" customHeight="1" x14ac:dyDescent="0.3">
      <c r="E452" s="81"/>
      <c r="H452" s="81"/>
      <c r="I452" s="81"/>
      <c r="J452" s="81"/>
      <c r="K452" s="81"/>
      <c r="L452" s="81"/>
    </row>
    <row r="453" spans="5:12" ht="15.75" customHeight="1" x14ac:dyDescent="0.3">
      <c r="E453" s="81"/>
      <c r="H453" s="81"/>
      <c r="I453" s="81"/>
      <c r="J453" s="81"/>
      <c r="K453" s="81"/>
      <c r="L453" s="81"/>
    </row>
    <row r="454" spans="5:12" ht="15.75" customHeight="1" x14ac:dyDescent="0.3">
      <c r="E454" s="81"/>
      <c r="H454" s="81"/>
      <c r="I454" s="81"/>
      <c r="J454" s="81"/>
      <c r="K454" s="81"/>
      <c r="L454" s="81"/>
    </row>
    <row r="455" spans="5:12" ht="15.75" customHeight="1" x14ac:dyDescent="0.3">
      <c r="E455" s="81"/>
      <c r="H455" s="81"/>
      <c r="I455" s="81"/>
      <c r="J455" s="81"/>
      <c r="K455" s="81"/>
      <c r="L455" s="81"/>
    </row>
    <row r="456" spans="5:12" ht="15.75" customHeight="1" x14ac:dyDescent="0.3">
      <c r="E456" s="81"/>
      <c r="H456" s="81"/>
      <c r="I456" s="81"/>
      <c r="J456" s="81"/>
      <c r="K456" s="81"/>
      <c r="L456" s="81"/>
    </row>
    <row r="457" spans="5:12" ht="15.75" customHeight="1" x14ac:dyDescent="0.3">
      <c r="E457" s="81"/>
      <c r="H457" s="81"/>
      <c r="I457" s="81"/>
      <c r="J457" s="81"/>
      <c r="K457" s="81"/>
      <c r="L457" s="81"/>
    </row>
    <row r="458" spans="5:12" ht="15.75" customHeight="1" x14ac:dyDescent="0.3">
      <c r="E458" s="81"/>
      <c r="H458" s="81"/>
      <c r="I458" s="81"/>
      <c r="J458" s="81"/>
      <c r="K458" s="81"/>
      <c r="L458" s="81"/>
    </row>
    <row r="459" spans="5:12" ht="15.75" customHeight="1" x14ac:dyDescent="0.3">
      <c r="E459" s="81"/>
      <c r="H459" s="81"/>
      <c r="I459" s="81"/>
      <c r="J459" s="81"/>
      <c r="K459" s="81"/>
      <c r="L459" s="81"/>
    </row>
    <row r="460" spans="5:12" ht="15.75" customHeight="1" x14ac:dyDescent="0.3">
      <c r="E460" s="81"/>
      <c r="H460" s="81"/>
      <c r="I460" s="81"/>
      <c r="J460" s="81"/>
      <c r="K460" s="81"/>
      <c r="L460" s="81"/>
    </row>
    <row r="461" spans="5:12" ht="15.75" customHeight="1" x14ac:dyDescent="0.3">
      <c r="E461" s="81"/>
      <c r="H461" s="81"/>
      <c r="I461" s="81"/>
      <c r="J461" s="81"/>
      <c r="K461" s="81"/>
      <c r="L461" s="81"/>
    </row>
    <row r="462" spans="5:12" ht="15.75" customHeight="1" x14ac:dyDescent="0.3">
      <c r="E462" s="81"/>
      <c r="H462" s="81"/>
      <c r="I462" s="81"/>
      <c r="J462" s="81"/>
      <c r="K462" s="81"/>
      <c r="L462" s="81"/>
    </row>
    <row r="463" spans="5:12" ht="15.75" customHeight="1" x14ac:dyDescent="0.3">
      <c r="E463" s="81"/>
      <c r="H463" s="81"/>
      <c r="I463" s="81"/>
      <c r="J463" s="81"/>
      <c r="K463" s="81"/>
      <c r="L463" s="81"/>
    </row>
    <row r="464" spans="5:12" ht="15.75" customHeight="1" x14ac:dyDescent="0.3">
      <c r="E464" s="81"/>
      <c r="H464" s="81"/>
      <c r="I464" s="81"/>
      <c r="J464" s="81"/>
      <c r="K464" s="81"/>
      <c r="L464" s="81"/>
    </row>
    <row r="465" spans="5:12" ht="15.75" customHeight="1" x14ac:dyDescent="0.3">
      <c r="E465" s="81"/>
      <c r="H465" s="81"/>
      <c r="I465" s="81"/>
      <c r="J465" s="81"/>
      <c r="K465" s="81"/>
      <c r="L465" s="81"/>
    </row>
    <row r="466" spans="5:12" ht="15.75" customHeight="1" x14ac:dyDescent="0.3">
      <c r="E466" s="81"/>
      <c r="H466" s="81"/>
      <c r="I466" s="81"/>
      <c r="J466" s="81"/>
      <c r="K466" s="81"/>
      <c r="L466" s="81"/>
    </row>
    <row r="467" spans="5:12" ht="15.75" customHeight="1" x14ac:dyDescent="0.3">
      <c r="E467" s="81"/>
      <c r="H467" s="81"/>
      <c r="I467" s="81"/>
      <c r="J467" s="81"/>
      <c r="K467" s="81"/>
      <c r="L467" s="81"/>
    </row>
    <row r="468" spans="5:12" ht="15.75" customHeight="1" x14ac:dyDescent="0.3">
      <c r="E468" s="81"/>
      <c r="H468" s="81"/>
      <c r="I468" s="81"/>
      <c r="J468" s="81"/>
      <c r="K468" s="81"/>
      <c r="L468" s="81"/>
    </row>
    <row r="469" spans="5:12" ht="15.75" customHeight="1" x14ac:dyDescent="0.3">
      <c r="E469" s="81"/>
      <c r="H469" s="81"/>
      <c r="I469" s="81"/>
      <c r="J469" s="81"/>
      <c r="K469" s="81"/>
      <c r="L469" s="81"/>
    </row>
    <row r="470" spans="5:12" ht="15.75" customHeight="1" x14ac:dyDescent="0.3">
      <c r="E470" s="81"/>
      <c r="H470" s="81"/>
      <c r="I470" s="81"/>
      <c r="J470" s="81"/>
      <c r="K470" s="81"/>
      <c r="L470" s="81"/>
    </row>
    <row r="471" spans="5:12" ht="15.75" customHeight="1" x14ac:dyDescent="0.3">
      <c r="E471" s="81"/>
      <c r="H471" s="81"/>
      <c r="I471" s="81"/>
      <c r="J471" s="81"/>
      <c r="K471" s="81"/>
      <c r="L471" s="81"/>
    </row>
    <row r="472" spans="5:12" ht="15.75" customHeight="1" x14ac:dyDescent="0.3">
      <c r="E472" s="81"/>
      <c r="H472" s="81"/>
      <c r="I472" s="81"/>
      <c r="J472" s="81"/>
      <c r="K472" s="81"/>
      <c r="L472" s="81"/>
    </row>
    <row r="473" spans="5:12" ht="15.75" customHeight="1" x14ac:dyDescent="0.3">
      <c r="E473" s="81"/>
      <c r="H473" s="81"/>
      <c r="I473" s="81"/>
      <c r="J473" s="81"/>
      <c r="K473" s="81"/>
      <c r="L473" s="81"/>
    </row>
    <row r="474" spans="5:12" ht="15.75" customHeight="1" x14ac:dyDescent="0.3">
      <c r="E474" s="81"/>
      <c r="H474" s="81"/>
      <c r="I474" s="81"/>
      <c r="J474" s="81"/>
      <c r="K474" s="81"/>
      <c r="L474" s="81"/>
    </row>
    <row r="475" spans="5:12" ht="15.75" customHeight="1" x14ac:dyDescent="0.3">
      <c r="E475" s="81"/>
      <c r="H475" s="81"/>
      <c r="I475" s="81"/>
      <c r="J475" s="81"/>
      <c r="K475" s="81"/>
      <c r="L475" s="81"/>
    </row>
    <row r="476" spans="5:12" ht="15.75" customHeight="1" x14ac:dyDescent="0.3">
      <c r="E476" s="81"/>
      <c r="H476" s="81"/>
      <c r="I476" s="81"/>
      <c r="J476" s="81"/>
      <c r="K476" s="81"/>
      <c r="L476" s="81"/>
    </row>
    <row r="477" spans="5:12" ht="15.75" customHeight="1" x14ac:dyDescent="0.3">
      <c r="E477" s="81"/>
      <c r="H477" s="81"/>
      <c r="I477" s="81"/>
      <c r="J477" s="81"/>
      <c r="K477" s="81"/>
      <c r="L477" s="81"/>
    </row>
    <row r="478" spans="5:12" ht="15.75" customHeight="1" x14ac:dyDescent="0.3">
      <c r="E478" s="81"/>
      <c r="H478" s="81"/>
      <c r="I478" s="81"/>
      <c r="J478" s="81"/>
      <c r="K478" s="81"/>
      <c r="L478" s="81"/>
    </row>
    <row r="479" spans="5:12" ht="15.75" customHeight="1" x14ac:dyDescent="0.3">
      <c r="E479" s="81"/>
      <c r="H479" s="81"/>
      <c r="I479" s="81"/>
      <c r="J479" s="81"/>
      <c r="K479" s="81"/>
      <c r="L479" s="81"/>
    </row>
    <row r="480" spans="5:12" ht="15.75" customHeight="1" x14ac:dyDescent="0.3">
      <c r="E480" s="81"/>
      <c r="H480" s="81"/>
      <c r="I480" s="81"/>
      <c r="J480" s="81"/>
      <c r="K480" s="81"/>
      <c r="L480" s="81"/>
    </row>
    <row r="481" spans="5:12" ht="15.75" customHeight="1" x14ac:dyDescent="0.3">
      <c r="E481" s="81"/>
      <c r="H481" s="81"/>
      <c r="I481" s="81"/>
      <c r="J481" s="81"/>
      <c r="K481" s="81"/>
      <c r="L481" s="81"/>
    </row>
    <row r="482" spans="5:12" ht="15.75" customHeight="1" x14ac:dyDescent="0.3">
      <c r="E482" s="81"/>
      <c r="H482" s="81"/>
      <c r="I482" s="81"/>
      <c r="J482" s="81"/>
      <c r="K482" s="81"/>
      <c r="L482" s="81"/>
    </row>
    <row r="483" spans="5:12" ht="15.75" customHeight="1" x14ac:dyDescent="0.3">
      <c r="E483" s="81"/>
      <c r="H483" s="81"/>
      <c r="I483" s="81"/>
      <c r="J483" s="81"/>
      <c r="K483" s="81"/>
      <c r="L483" s="81"/>
    </row>
    <row r="484" spans="5:12" ht="15.75" customHeight="1" x14ac:dyDescent="0.3">
      <c r="E484" s="81"/>
      <c r="H484" s="81"/>
      <c r="I484" s="81"/>
      <c r="J484" s="81"/>
      <c r="K484" s="81"/>
      <c r="L484" s="81"/>
    </row>
    <row r="485" spans="5:12" ht="15.75" customHeight="1" x14ac:dyDescent="0.3">
      <c r="E485" s="81"/>
      <c r="H485" s="81"/>
      <c r="I485" s="81"/>
      <c r="J485" s="81"/>
      <c r="K485" s="81"/>
      <c r="L485" s="81"/>
    </row>
    <row r="486" spans="5:12" ht="15.75" customHeight="1" x14ac:dyDescent="0.3">
      <c r="E486" s="81"/>
      <c r="H486" s="81"/>
      <c r="I486" s="81"/>
      <c r="J486" s="81"/>
      <c r="K486" s="81"/>
      <c r="L486" s="81"/>
    </row>
    <row r="487" spans="5:12" ht="15.75" customHeight="1" x14ac:dyDescent="0.3">
      <c r="E487" s="81"/>
      <c r="H487" s="81"/>
      <c r="I487" s="81"/>
      <c r="J487" s="81"/>
      <c r="K487" s="81"/>
      <c r="L487" s="81"/>
    </row>
    <row r="488" spans="5:12" ht="15.75" customHeight="1" x14ac:dyDescent="0.3">
      <c r="E488" s="81"/>
      <c r="H488" s="81"/>
      <c r="I488" s="81"/>
      <c r="J488" s="81"/>
      <c r="K488" s="81"/>
      <c r="L488" s="81"/>
    </row>
    <row r="489" spans="5:12" ht="15.75" customHeight="1" x14ac:dyDescent="0.3">
      <c r="E489" s="81"/>
      <c r="H489" s="81"/>
      <c r="I489" s="81"/>
      <c r="J489" s="81"/>
      <c r="K489" s="81"/>
      <c r="L489" s="81"/>
    </row>
    <row r="490" spans="5:12" ht="15.75" customHeight="1" x14ac:dyDescent="0.3">
      <c r="E490" s="81"/>
      <c r="H490" s="81"/>
      <c r="I490" s="81"/>
      <c r="J490" s="81"/>
      <c r="K490" s="81"/>
      <c r="L490" s="81"/>
    </row>
    <row r="491" spans="5:12" ht="15.75" customHeight="1" x14ac:dyDescent="0.3">
      <c r="E491" s="81"/>
      <c r="H491" s="81"/>
      <c r="I491" s="81"/>
      <c r="J491" s="81"/>
      <c r="K491" s="81"/>
      <c r="L491" s="81"/>
    </row>
    <row r="492" spans="5:12" ht="15.75" customHeight="1" x14ac:dyDescent="0.3">
      <c r="E492" s="81"/>
      <c r="H492" s="81"/>
      <c r="I492" s="81"/>
      <c r="J492" s="81"/>
      <c r="K492" s="81"/>
      <c r="L492" s="81"/>
    </row>
    <row r="493" spans="5:12" ht="15.75" customHeight="1" x14ac:dyDescent="0.3">
      <c r="E493" s="81"/>
      <c r="H493" s="81"/>
      <c r="I493" s="81"/>
      <c r="J493" s="81"/>
      <c r="K493" s="81"/>
      <c r="L493" s="81"/>
    </row>
    <row r="494" spans="5:12" ht="15.75" customHeight="1" x14ac:dyDescent="0.3">
      <c r="E494" s="81"/>
      <c r="H494" s="81"/>
      <c r="I494" s="81"/>
      <c r="J494" s="81"/>
      <c r="K494" s="81"/>
      <c r="L494" s="81"/>
    </row>
    <row r="495" spans="5:12" ht="15.75" customHeight="1" x14ac:dyDescent="0.3">
      <c r="E495" s="81"/>
      <c r="H495" s="81"/>
      <c r="I495" s="81"/>
      <c r="J495" s="81"/>
      <c r="K495" s="81"/>
      <c r="L495" s="81"/>
    </row>
    <row r="496" spans="5:12" ht="15.75" customHeight="1" x14ac:dyDescent="0.3">
      <c r="E496" s="81"/>
      <c r="H496" s="81"/>
      <c r="I496" s="81"/>
      <c r="J496" s="81"/>
      <c r="K496" s="81"/>
      <c r="L496" s="81"/>
    </row>
    <row r="497" spans="5:12" ht="15.75" customHeight="1" x14ac:dyDescent="0.3">
      <c r="E497" s="81"/>
      <c r="H497" s="81"/>
      <c r="I497" s="81"/>
      <c r="J497" s="81"/>
      <c r="K497" s="81"/>
      <c r="L497" s="81"/>
    </row>
    <row r="498" spans="5:12" ht="15.75" customHeight="1" x14ac:dyDescent="0.3">
      <c r="E498" s="81"/>
      <c r="H498" s="81"/>
      <c r="I498" s="81"/>
      <c r="J498" s="81"/>
      <c r="K498" s="81"/>
      <c r="L498" s="81"/>
    </row>
    <row r="499" spans="5:12" ht="15.75" customHeight="1" x14ac:dyDescent="0.3">
      <c r="E499" s="81"/>
      <c r="H499" s="81"/>
      <c r="I499" s="81"/>
      <c r="J499" s="81"/>
      <c r="K499" s="81"/>
      <c r="L499" s="81"/>
    </row>
    <row r="500" spans="5:12" ht="15.75" customHeight="1" x14ac:dyDescent="0.3">
      <c r="E500" s="81"/>
      <c r="H500" s="81"/>
      <c r="I500" s="81"/>
      <c r="J500" s="81"/>
      <c r="K500" s="81"/>
      <c r="L500" s="81"/>
    </row>
    <row r="501" spans="5:12" ht="15.75" customHeight="1" x14ac:dyDescent="0.3">
      <c r="E501" s="81"/>
      <c r="H501" s="81"/>
      <c r="I501" s="81"/>
      <c r="J501" s="81"/>
      <c r="K501" s="81"/>
      <c r="L501" s="81"/>
    </row>
    <row r="502" spans="5:12" ht="15.75" customHeight="1" x14ac:dyDescent="0.3">
      <c r="E502" s="81"/>
      <c r="H502" s="81"/>
      <c r="I502" s="81"/>
      <c r="J502" s="81"/>
      <c r="K502" s="81"/>
      <c r="L502" s="81"/>
    </row>
    <row r="503" spans="5:12" ht="15.75" customHeight="1" x14ac:dyDescent="0.3">
      <c r="E503" s="81"/>
      <c r="H503" s="81"/>
      <c r="I503" s="81"/>
      <c r="J503" s="81"/>
      <c r="K503" s="81"/>
      <c r="L503" s="81"/>
    </row>
    <row r="504" spans="5:12" ht="15.75" customHeight="1" x14ac:dyDescent="0.3">
      <c r="E504" s="81"/>
      <c r="H504" s="81"/>
      <c r="I504" s="81"/>
      <c r="J504" s="81"/>
      <c r="K504" s="81"/>
      <c r="L504" s="81"/>
    </row>
    <row r="505" spans="5:12" ht="15.75" customHeight="1" x14ac:dyDescent="0.3">
      <c r="E505" s="81"/>
      <c r="H505" s="81"/>
      <c r="I505" s="81"/>
      <c r="J505" s="81"/>
      <c r="K505" s="81"/>
      <c r="L505" s="81"/>
    </row>
    <row r="506" spans="5:12" ht="15.75" customHeight="1" x14ac:dyDescent="0.3">
      <c r="E506" s="81"/>
      <c r="H506" s="81"/>
      <c r="I506" s="81"/>
      <c r="J506" s="81"/>
      <c r="K506" s="81"/>
      <c r="L506" s="81"/>
    </row>
    <row r="507" spans="5:12" ht="15.75" customHeight="1" x14ac:dyDescent="0.3">
      <c r="E507" s="81"/>
      <c r="H507" s="81"/>
      <c r="I507" s="81"/>
      <c r="J507" s="81"/>
      <c r="K507" s="81"/>
      <c r="L507" s="81"/>
    </row>
    <row r="508" spans="5:12" ht="15.75" customHeight="1" x14ac:dyDescent="0.3">
      <c r="E508" s="81"/>
      <c r="H508" s="81"/>
      <c r="I508" s="81"/>
      <c r="J508" s="81"/>
      <c r="K508" s="81"/>
      <c r="L508" s="81"/>
    </row>
    <row r="509" spans="5:12" ht="15.75" customHeight="1" x14ac:dyDescent="0.3">
      <c r="E509" s="81"/>
      <c r="H509" s="81"/>
      <c r="I509" s="81"/>
      <c r="J509" s="81"/>
      <c r="K509" s="81"/>
      <c r="L509" s="81"/>
    </row>
    <row r="510" spans="5:12" ht="15.75" customHeight="1" x14ac:dyDescent="0.3">
      <c r="E510" s="81"/>
      <c r="H510" s="81"/>
      <c r="I510" s="81"/>
      <c r="J510" s="81"/>
      <c r="K510" s="81"/>
      <c r="L510" s="81"/>
    </row>
    <row r="511" spans="5:12" ht="15.75" customHeight="1" x14ac:dyDescent="0.3">
      <c r="E511" s="81"/>
      <c r="H511" s="81"/>
      <c r="I511" s="81"/>
      <c r="J511" s="81"/>
      <c r="K511" s="81"/>
      <c r="L511" s="81"/>
    </row>
    <row r="512" spans="5:12" ht="15.75" customHeight="1" x14ac:dyDescent="0.3">
      <c r="E512" s="81"/>
      <c r="H512" s="81"/>
      <c r="I512" s="81"/>
      <c r="J512" s="81"/>
      <c r="K512" s="81"/>
      <c r="L512" s="81"/>
    </row>
    <row r="513" spans="5:12" ht="15.75" customHeight="1" x14ac:dyDescent="0.3">
      <c r="E513" s="81"/>
      <c r="H513" s="81"/>
      <c r="I513" s="81"/>
      <c r="J513" s="81"/>
      <c r="K513" s="81"/>
      <c r="L513" s="81"/>
    </row>
    <row r="514" spans="5:12" ht="15.75" customHeight="1" x14ac:dyDescent="0.3">
      <c r="E514" s="81"/>
      <c r="H514" s="81"/>
      <c r="I514" s="81"/>
      <c r="J514" s="81"/>
      <c r="K514" s="81"/>
      <c r="L514" s="81"/>
    </row>
    <row r="515" spans="5:12" ht="15.75" customHeight="1" x14ac:dyDescent="0.3">
      <c r="E515" s="81"/>
      <c r="H515" s="81"/>
      <c r="I515" s="81"/>
      <c r="J515" s="81"/>
      <c r="K515" s="81"/>
      <c r="L515" s="81"/>
    </row>
    <row r="516" spans="5:12" ht="15.75" customHeight="1" x14ac:dyDescent="0.3">
      <c r="E516" s="81"/>
      <c r="H516" s="81"/>
      <c r="I516" s="81"/>
      <c r="J516" s="81"/>
      <c r="K516" s="81"/>
      <c r="L516" s="81"/>
    </row>
    <row r="517" spans="5:12" ht="15.75" customHeight="1" x14ac:dyDescent="0.3">
      <c r="E517" s="81"/>
      <c r="H517" s="81"/>
      <c r="I517" s="81"/>
      <c r="J517" s="81"/>
      <c r="K517" s="81"/>
      <c r="L517" s="81"/>
    </row>
    <row r="518" spans="5:12" ht="15.75" customHeight="1" x14ac:dyDescent="0.3">
      <c r="E518" s="81"/>
      <c r="H518" s="81"/>
      <c r="I518" s="81"/>
      <c r="J518" s="81"/>
      <c r="K518" s="81"/>
      <c r="L518" s="81"/>
    </row>
    <row r="519" spans="5:12" ht="15.75" customHeight="1" x14ac:dyDescent="0.3">
      <c r="E519" s="81"/>
      <c r="H519" s="81"/>
      <c r="I519" s="81"/>
      <c r="J519" s="81"/>
      <c r="K519" s="81"/>
      <c r="L519" s="81"/>
    </row>
    <row r="520" spans="5:12" ht="15.75" customHeight="1" x14ac:dyDescent="0.3">
      <c r="E520" s="81"/>
      <c r="H520" s="81"/>
      <c r="I520" s="81"/>
      <c r="J520" s="81"/>
      <c r="K520" s="81"/>
      <c r="L520" s="81"/>
    </row>
    <row r="521" spans="5:12" ht="15.75" customHeight="1" x14ac:dyDescent="0.3">
      <c r="E521" s="81"/>
      <c r="H521" s="81"/>
      <c r="I521" s="81"/>
      <c r="J521" s="81"/>
      <c r="K521" s="81"/>
      <c r="L521" s="81"/>
    </row>
    <row r="522" spans="5:12" ht="15.75" customHeight="1" x14ac:dyDescent="0.3">
      <c r="E522" s="81"/>
      <c r="H522" s="81"/>
      <c r="I522" s="81"/>
      <c r="J522" s="81"/>
      <c r="K522" s="81"/>
      <c r="L522" s="81"/>
    </row>
    <row r="523" spans="5:12" ht="15.75" customHeight="1" x14ac:dyDescent="0.3">
      <c r="E523" s="81"/>
      <c r="H523" s="81"/>
      <c r="I523" s="81"/>
      <c r="J523" s="81"/>
      <c r="K523" s="81"/>
      <c r="L523" s="81"/>
    </row>
    <row r="524" spans="5:12" ht="15.75" customHeight="1" x14ac:dyDescent="0.3">
      <c r="E524" s="81"/>
      <c r="H524" s="81"/>
      <c r="I524" s="81"/>
      <c r="J524" s="81"/>
      <c r="K524" s="81"/>
      <c r="L524" s="81"/>
    </row>
    <row r="525" spans="5:12" ht="15.75" customHeight="1" x14ac:dyDescent="0.3">
      <c r="E525" s="81"/>
      <c r="H525" s="81"/>
      <c r="I525" s="81"/>
      <c r="J525" s="81"/>
      <c r="K525" s="81"/>
      <c r="L525" s="81"/>
    </row>
    <row r="526" spans="5:12" ht="15.75" customHeight="1" x14ac:dyDescent="0.3">
      <c r="E526" s="81"/>
      <c r="H526" s="81"/>
      <c r="I526" s="81"/>
      <c r="J526" s="81"/>
      <c r="K526" s="81"/>
      <c r="L526" s="81"/>
    </row>
    <row r="527" spans="5:12" ht="15.75" customHeight="1" x14ac:dyDescent="0.3">
      <c r="E527" s="81"/>
      <c r="H527" s="81"/>
      <c r="I527" s="81"/>
      <c r="J527" s="81"/>
      <c r="K527" s="81"/>
      <c r="L527" s="81"/>
    </row>
    <row r="528" spans="5:12" ht="15.75" customHeight="1" x14ac:dyDescent="0.3">
      <c r="E528" s="81"/>
      <c r="H528" s="81"/>
      <c r="I528" s="81"/>
      <c r="J528" s="81"/>
      <c r="K528" s="81"/>
      <c r="L528" s="81"/>
    </row>
    <row r="529" spans="5:12" ht="15.75" customHeight="1" x14ac:dyDescent="0.3">
      <c r="E529" s="81"/>
      <c r="H529" s="81"/>
      <c r="I529" s="81"/>
      <c r="J529" s="81"/>
      <c r="K529" s="81"/>
      <c r="L529" s="81"/>
    </row>
    <row r="530" spans="5:12" ht="15.75" customHeight="1" x14ac:dyDescent="0.3">
      <c r="E530" s="81"/>
      <c r="H530" s="81"/>
      <c r="I530" s="81"/>
      <c r="J530" s="81"/>
      <c r="K530" s="81"/>
      <c r="L530" s="81"/>
    </row>
    <row r="531" spans="5:12" ht="15.75" customHeight="1" x14ac:dyDescent="0.3">
      <c r="E531" s="81"/>
      <c r="H531" s="81"/>
      <c r="I531" s="81"/>
      <c r="J531" s="81"/>
      <c r="K531" s="81"/>
      <c r="L531" s="81"/>
    </row>
    <row r="532" spans="5:12" ht="15.75" customHeight="1" x14ac:dyDescent="0.3">
      <c r="E532" s="81"/>
      <c r="H532" s="81"/>
      <c r="I532" s="81"/>
      <c r="J532" s="81"/>
      <c r="K532" s="81"/>
      <c r="L532" s="81"/>
    </row>
    <row r="533" spans="5:12" ht="15.75" customHeight="1" x14ac:dyDescent="0.3">
      <c r="E533" s="81"/>
      <c r="H533" s="81"/>
      <c r="I533" s="81"/>
      <c r="J533" s="81"/>
      <c r="K533" s="81"/>
      <c r="L533" s="81"/>
    </row>
    <row r="534" spans="5:12" ht="15.75" customHeight="1" x14ac:dyDescent="0.3">
      <c r="E534" s="81"/>
      <c r="H534" s="81"/>
      <c r="I534" s="81"/>
      <c r="J534" s="81"/>
      <c r="K534" s="81"/>
      <c r="L534" s="81"/>
    </row>
    <row r="535" spans="5:12" ht="15.75" customHeight="1" x14ac:dyDescent="0.3">
      <c r="E535" s="81"/>
      <c r="H535" s="81"/>
      <c r="I535" s="81"/>
      <c r="J535" s="81"/>
      <c r="K535" s="81"/>
      <c r="L535" s="81"/>
    </row>
    <row r="536" spans="5:12" ht="15.75" customHeight="1" x14ac:dyDescent="0.3">
      <c r="E536" s="81"/>
      <c r="H536" s="81"/>
      <c r="I536" s="81"/>
      <c r="J536" s="81"/>
      <c r="K536" s="81"/>
      <c r="L536" s="81"/>
    </row>
    <row r="537" spans="5:12" ht="15.75" customHeight="1" x14ac:dyDescent="0.3">
      <c r="E537" s="81"/>
      <c r="H537" s="81"/>
      <c r="I537" s="81"/>
      <c r="J537" s="81"/>
      <c r="K537" s="81"/>
      <c r="L537" s="81"/>
    </row>
    <row r="538" spans="5:12" ht="15.75" customHeight="1" x14ac:dyDescent="0.3">
      <c r="E538" s="81"/>
      <c r="H538" s="81"/>
      <c r="I538" s="81"/>
      <c r="J538" s="81"/>
      <c r="K538" s="81"/>
      <c r="L538" s="81"/>
    </row>
    <row r="539" spans="5:12" ht="15.75" customHeight="1" x14ac:dyDescent="0.3">
      <c r="E539" s="81"/>
      <c r="H539" s="81"/>
      <c r="I539" s="81"/>
      <c r="J539" s="81"/>
      <c r="K539" s="81"/>
      <c r="L539" s="81"/>
    </row>
    <row r="540" spans="5:12" ht="15.75" customHeight="1" x14ac:dyDescent="0.3">
      <c r="E540" s="81"/>
      <c r="H540" s="81"/>
      <c r="I540" s="81"/>
      <c r="J540" s="81"/>
      <c r="K540" s="81"/>
      <c r="L540" s="81"/>
    </row>
    <row r="541" spans="5:12" ht="15.75" customHeight="1" x14ac:dyDescent="0.3">
      <c r="E541" s="81"/>
      <c r="H541" s="81"/>
      <c r="I541" s="81"/>
      <c r="J541" s="81"/>
      <c r="K541" s="81"/>
      <c r="L541" s="81"/>
    </row>
    <row r="542" spans="5:12" ht="15.75" customHeight="1" x14ac:dyDescent="0.3">
      <c r="E542" s="81"/>
      <c r="H542" s="81"/>
      <c r="I542" s="81"/>
      <c r="J542" s="81"/>
      <c r="K542" s="81"/>
      <c r="L542" s="81"/>
    </row>
    <row r="543" spans="5:12" ht="15.75" customHeight="1" x14ac:dyDescent="0.3">
      <c r="E543" s="81"/>
      <c r="H543" s="81"/>
      <c r="I543" s="81"/>
      <c r="J543" s="81"/>
      <c r="K543" s="81"/>
      <c r="L543" s="81"/>
    </row>
    <row r="544" spans="5:12" ht="15.75" customHeight="1" x14ac:dyDescent="0.3">
      <c r="E544" s="81"/>
      <c r="H544" s="81"/>
      <c r="I544" s="81"/>
      <c r="J544" s="81"/>
      <c r="K544" s="81"/>
      <c r="L544" s="81"/>
    </row>
    <row r="545" spans="5:12" ht="15.75" customHeight="1" x14ac:dyDescent="0.3">
      <c r="E545" s="81"/>
      <c r="H545" s="81"/>
      <c r="I545" s="81"/>
      <c r="J545" s="81"/>
      <c r="K545" s="81"/>
      <c r="L545" s="81"/>
    </row>
    <row r="546" spans="5:12" ht="15.75" customHeight="1" x14ac:dyDescent="0.3">
      <c r="E546" s="81"/>
      <c r="H546" s="81"/>
      <c r="I546" s="81"/>
      <c r="J546" s="81"/>
      <c r="K546" s="81"/>
      <c r="L546" s="81"/>
    </row>
    <row r="547" spans="5:12" ht="15.75" customHeight="1" x14ac:dyDescent="0.3">
      <c r="E547" s="81"/>
      <c r="H547" s="81"/>
      <c r="I547" s="81"/>
      <c r="J547" s="81"/>
      <c r="K547" s="81"/>
      <c r="L547" s="81"/>
    </row>
    <row r="548" spans="5:12" ht="15.75" customHeight="1" x14ac:dyDescent="0.3">
      <c r="E548" s="81"/>
      <c r="H548" s="81"/>
      <c r="I548" s="81"/>
      <c r="J548" s="81"/>
      <c r="K548" s="81"/>
      <c r="L548" s="81"/>
    </row>
    <row r="549" spans="5:12" ht="15.75" customHeight="1" x14ac:dyDescent="0.3">
      <c r="E549" s="81"/>
      <c r="H549" s="81"/>
      <c r="I549" s="81"/>
      <c r="J549" s="81"/>
      <c r="K549" s="81"/>
      <c r="L549" s="81"/>
    </row>
    <row r="550" spans="5:12" ht="15.75" customHeight="1" x14ac:dyDescent="0.3">
      <c r="E550" s="81"/>
      <c r="H550" s="81"/>
      <c r="I550" s="81"/>
      <c r="J550" s="81"/>
      <c r="K550" s="81"/>
      <c r="L550" s="81"/>
    </row>
    <row r="551" spans="5:12" ht="15.75" customHeight="1" x14ac:dyDescent="0.3">
      <c r="E551" s="81"/>
      <c r="H551" s="81"/>
      <c r="I551" s="81"/>
      <c r="J551" s="81"/>
      <c r="K551" s="81"/>
      <c r="L551" s="81"/>
    </row>
    <row r="552" spans="5:12" ht="15.75" customHeight="1" x14ac:dyDescent="0.3">
      <c r="E552" s="81"/>
      <c r="H552" s="81"/>
      <c r="I552" s="81"/>
      <c r="J552" s="81"/>
      <c r="K552" s="81"/>
      <c r="L552" s="81"/>
    </row>
    <row r="553" spans="5:12" ht="15.75" customHeight="1" x14ac:dyDescent="0.3">
      <c r="E553" s="81"/>
      <c r="H553" s="81"/>
      <c r="I553" s="81"/>
      <c r="J553" s="81"/>
      <c r="K553" s="81"/>
      <c r="L553" s="81"/>
    </row>
    <row r="554" spans="5:12" ht="15.75" customHeight="1" x14ac:dyDescent="0.3">
      <c r="E554" s="81"/>
      <c r="H554" s="81"/>
      <c r="I554" s="81"/>
      <c r="J554" s="81"/>
      <c r="K554" s="81"/>
      <c r="L554" s="81"/>
    </row>
    <row r="555" spans="5:12" ht="15.75" customHeight="1" x14ac:dyDescent="0.3">
      <c r="E555" s="81"/>
      <c r="H555" s="81"/>
      <c r="I555" s="81"/>
      <c r="J555" s="81"/>
      <c r="K555" s="81"/>
      <c r="L555" s="81"/>
    </row>
    <row r="556" spans="5:12" ht="15.75" customHeight="1" x14ac:dyDescent="0.3">
      <c r="E556" s="81"/>
      <c r="H556" s="81"/>
      <c r="I556" s="81"/>
      <c r="J556" s="81"/>
      <c r="K556" s="81"/>
      <c r="L556" s="81"/>
    </row>
    <row r="557" spans="5:12" ht="15.75" customHeight="1" x14ac:dyDescent="0.3">
      <c r="E557" s="81"/>
      <c r="H557" s="81"/>
      <c r="I557" s="81"/>
      <c r="J557" s="81"/>
      <c r="K557" s="81"/>
      <c r="L557" s="81"/>
    </row>
    <row r="558" spans="5:12" ht="15.75" customHeight="1" x14ac:dyDescent="0.3">
      <c r="E558" s="81"/>
      <c r="H558" s="81"/>
      <c r="I558" s="81"/>
      <c r="J558" s="81"/>
      <c r="K558" s="81"/>
      <c r="L558" s="81"/>
    </row>
    <row r="559" spans="5:12" ht="15.75" customHeight="1" x14ac:dyDescent="0.3">
      <c r="E559" s="81"/>
      <c r="H559" s="81"/>
      <c r="I559" s="81"/>
      <c r="J559" s="81"/>
      <c r="K559" s="81"/>
      <c r="L559" s="81"/>
    </row>
    <row r="560" spans="5:12" ht="15.75" customHeight="1" x14ac:dyDescent="0.3">
      <c r="E560" s="81"/>
      <c r="H560" s="81"/>
      <c r="I560" s="81"/>
      <c r="J560" s="81"/>
      <c r="K560" s="81"/>
      <c r="L560" s="81"/>
    </row>
    <row r="561" spans="5:12" ht="15.75" customHeight="1" x14ac:dyDescent="0.3">
      <c r="E561" s="81"/>
      <c r="H561" s="81"/>
      <c r="I561" s="81"/>
      <c r="J561" s="81"/>
      <c r="K561" s="81"/>
      <c r="L561" s="81"/>
    </row>
    <row r="562" spans="5:12" ht="15.75" customHeight="1" x14ac:dyDescent="0.3">
      <c r="E562" s="81"/>
      <c r="H562" s="81"/>
      <c r="I562" s="81"/>
      <c r="J562" s="81"/>
      <c r="K562" s="81"/>
      <c r="L562" s="81"/>
    </row>
    <row r="563" spans="5:12" ht="15.75" customHeight="1" x14ac:dyDescent="0.3">
      <c r="E563" s="81"/>
      <c r="H563" s="81"/>
      <c r="I563" s="81"/>
      <c r="J563" s="81"/>
      <c r="K563" s="81"/>
      <c r="L563" s="81"/>
    </row>
    <row r="564" spans="5:12" ht="15.75" customHeight="1" x14ac:dyDescent="0.3">
      <c r="E564" s="81"/>
      <c r="H564" s="81"/>
      <c r="I564" s="81"/>
      <c r="J564" s="81"/>
      <c r="K564" s="81"/>
      <c r="L564" s="81"/>
    </row>
    <row r="565" spans="5:12" ht="15.75" customHeight="1" x14ac:dyDescent="0.3">
      <c r="E565" s="81"/>
      <c r="H565" s="81"/>
      <c r="I565" s="81"/>
      <c r="J565" s="81"/>
      <c r="K565" s="81"/>
      <c r="L565" s="81"/>
    </row>
    <row r="566" spans="5:12" ht="15.75" customHeight="1" x14ac:dyDescent="0.3">
      <c r="E566" s="81"/>
      <c r="H566" s="81"/>
      <c r="I566" s="81"/>
      <c r="J566" s="81"/>
      <c r="K566" s="81"/>
      <c r="L566" s="81"/>
    </row>
    <row r="567" spans="5:12" ht="15.75" customHeight="1" x14ac:dyDescent="0.3">
      <c r="E567" s="81"/>
      <c r="H567" s="81"/>
      <c r="I567" s="81"/>
      <c r="J567" s="81"/>
      <c r="K567" s="81"/>
      <c r="L567" s="81"/>
    </row>
    <row r="568" spans="5:12" ht="15.75" customHeight="1" x14ac:dyDescent="0.3">
      <c r="E568" s="81"/>
      <c r="H568" s="81"/>
      <c r="I568" s="81"/>
      <c r="J568" s="81"/>
      <c r="K568" s="81"/>
      <c r="L568" s="81"/>
    </row>
    <row r="569" spans="5:12" ht="15.75" customHeight="1" x14ac:dyDescent="0.3">
      <c r="E569" s="81"/>
      <c r="H569" s="81"/>
      <c r="I569" s="81"/>
      <c r="J569" s="81"/>
      <c r="K569" s="81"/>
      <c r="L569" s="81"/>
    </row>
    <row r="570" spans="5:12" ht="15.75" customHeight="1" x14ac:dyDescent="0.3">
      <c r="E570" s="81"/>
      <c r="H570" s="81"/>
      <c r="I570" s="81"/>
      <c r="J570" s="81"/>
      <c r="K570" s="81"/>
      <c r="L570" s="81"/>
    </row>
    <row r="571" spans="5:12" ht="15.75" customHeight="1" x14ac:dyDescent="0.3">
      <c r="E571" s="81"/>
      <c r="H571" s="81"/>
      <c r="I571" s="81"/>
      <c r="J571" s="81"/>
      <c r="K571" s="81"/>
      <c r="L571" s="81"/>
    </row>
    <row r="572" spans="5:12" ht="15.75" customHeight="1" x14ac:dyDescent="0.3">
      <c r="E572" s="81"/>
      <c r="H572" s="81"/>
      <c r="I572" s="81"/>
      <c r="J572" s="81"/>
      <c r="K572" s="81"/>
      <c r="L572" s="81"/>
    </row>
    <row r="573" spans="5:12" ht="15.75" customHeight="1" x14ac:dyDescent="0.3">
      <c r="E573" s="81"/>
      <c r="H573" s="81"/>
      <c r="I573" s="81"/>
      <c r="J573" s="81"/>
      <c r="K573" s="81"/>
      <c r="L573" s="81"/>
    </row>
    <row r="574" spans="5:12" ht="15.75" customHeight="1" x14ac:dyDescent="0.3">
      <c r="E574" s="81"/>
      <c r="H574" s="81"/>
      <c r="I574" s="81"/>
      <c r="J574" s="81"/>
      <c r="K574" s="81"/>
      <c r="L574" s="81"/>
    </row>
    <row r="575" spans="5:12" ht="15.75" customHeight="1" x14ac:dyDescent="0.3">
      <c r="E575" s="81"/>
      <c r="H575" s="81"/>
      <c r="I575" s="81"/>
      <c r="J575" s="81"/>
      <c r="K575" s="81"/>
      <c r="L575" s="81"/>
    </row>
    <row r="576" spans="5:12" ht="15.75" customHeight="1" x14ac:dyDescent="0.3">
      <c r="E576" s="81"/>
      <c r="H576" s="81"/>
      <c r="I576" s="81"/>
      <c r="J576" s="81"/>
      <c r="K576" s="81"/>
      <c r="L576" s="81"/>
    </row>
    <row r="577" spans="5:12" ht="15.75" customHeight="1" x14ac:dyDescent="0.3">
      <c r="E577" s="81"/>
      <c r="H577" s="81"/>
      <c r="I577" s="81"/>
      <c r="J577" s="81"/>
      <c r="K577" s="81"/>
      <c r="L577" s="81"/>
    </row>
    <row r="578" spans="5:12" ht="15.75" customHeight="1" x14ac:dyDescent="0.3">
      <c r="E578" s="81"/>
      <c r="H578" s="81"/>
      <c r="I578" s="81"/>
      <c r="J578" s="81"/>
      <c r="K578" s="81"/>
      <c r="L578" s="81"/>
    </row>
    <row r="579" spans="5:12" ht="15.75" customHeight="1" x14ac:dyDescent="0.3">
      <c r="E579" s="81"/>
      <c r="H579" s="81"/>
      <c r="I579" s="81"/>
      <c r="J579" s="81"/>
      <c r="K579" s="81"/>
      <c r="L579" s="81"/>
    </row>
    <row r="580" spans="5:12" ht="15.75" customHeight="1" x14ac:dyDescent="0.3">
      <c r="E580" s="81"/>
      <c r="H580" s="81"/>
      <c r="I580" s="81"/>
      <c r="J580" s="81"/>
      <c r="K580" s="81"/>
      <c r="L580" s="81"/>
    </row>
    <row r="581" spans="5:12" ht="15.75" customHeight="1" x14ac:dyDescent="0.3">
      <c r="E581" s="81"/>
      <c r="H581" s="81"/>
      <c r="I581" s="81"/>
      <c r="J581" s="81"/>
      <c r="K581" s="81"/>
      <c r="L581" s="81"/>
    </row>
    <row r="582" spans="5:12" ht="15.75" customHeight="1" x14ac:dyDescent="0.3">
      <c r="E582" s="81"/>
      <c r="H582" s="81"/>
      <c r="I582" s="81"/>
      <c r="J582" s="81"/>
      <c r="K582" s="81"/>
      <c r="L582" s="81"/>
    </row>
    <row r="583" spans="5:12" ht="15.75" customHeight="1" x14ac:dyDescent="0.3">
      <c r="E583" s="81"/>
      <c r="H583" s="81"/>
      <c r="I583" s="81"/>
      <c r="J583" s="81"/>
      <c r="K583" s="81"/>
      <c r="L583" s="81"/>
    </row>
    <row r="584" spans="5:12" ht="15.75" customHeight="1" x14ac:dyDescent="0.3">
      <c r="E584" s="81"/>
      <c r="H584" s="81"/>
      <c r="I584" s="81"/>
      <c r="J584" s="81"/>
      <c r="K584" s="81"/>
      <c r="L584" s="81"/>
    </row>
    <row r="585" spans="5:12" ht="15.75" customHeight="1" x14ac:dyDescent="0.3">
      <c r="E585" s="81"/>
      <c r="H585" s="81"/>
      <c r="I585" s="81"/>
      <c r="J585" s="81"/>
      <c r="K585" s="81"/>
      <c r="L585" s="81"/>
    </row>
    <row r="586" spans="5:12" ht="15.75" customHeight="1" x14ac:dyDescent="0.3">
      <c r="E586" s="81"/>
      <c r="H586" s="81"/>
      <c r="I586" s="81"/>
      <c r="J586" s="81"/>
      <c r="K586" s="81"/>
      <c r="L586" s="81"/>
    </row>
    <row r="587" spans="5:12" ht="15.75" customHeight="1" x14ac:dyDescent="0.3">
      <c r="E587" s="81"/>
      <c r="H587" s="81"/>
      <c r="I587" s="81"/>
      <c r="J587" s="81"/>
      <c r="K587" s="81"/>
      <c r="L587" s="81"/>
    </row>
    <row r="588" spans="5:12" ht="15.75" customHeight="1" x14ac:dyDescent="0.3">
      <c r="E588" s="81"/>
      <c r="H588" s="81"/>
      <c r="I588" s="81"/>
      <c r="J588" s="81"/>
      <c r="K588" s="81"/>
      <c r="L588" s="81"/>
    </row>
    <row r="589" spans="5:12" ht="15.75" customHeight="1" x14ac:dyDescent="0.3">
      <c r="E589" s="81"/>
      <c r="H589" s="81"/>
      <c r="I589" s="81"/>
      <c r="J589" s="81"/>
      <c r="K589" s="81"/>
      <c r="L589" s="81"/>
    </row>
    <row r="590" spans="5:12" ht="15.75" customHeight="1" x14ac:dyDescent="0.3">
      <c r="E590" s="81"/>
      <c r="H590" s="81"/>
      <c r="I590" s="81"/>
      <c r="J590" s="81"/>
      <c r="K590" s="81"/>
      <c r="L590" s="81"/>
    </row>
    <row r="591" spans="5:12" ht="15.75" customHeight="1" x14ac:dyDescent="0.3">
      <c r="E591" s="81"/>
      <c r="H591" s="81"/>
      <c r="I591" s="81"/>
      <c r="J591" s="81"/>
      <c r="K591" s="81"/>
      <c r="L591" s="81"/>
    </row>
    <row r="592" spans="5:12" ht="15.75" customHeight="1" x14ac:dyDescent="0.3">
      <c r="E592" s="81"/>
      <c r="H592" s="81"/>
      <c r="I592" s="81"/>
      <c r="J592" s="81"/>
      <c r="K592" s="81"/>
      <c r="L592" s="81"/>
    </row>
    <row r="593" spans="5:12" ht="15.75" customHeight="1" x14ac:dyDescent="0.3">
      <c r="E593" s="81"/>
      <c r="H593" s="81"/>
      <c r="I593" s="81"/>
      <c r="J593" s="81"/>
      <c r="K593" s="81"/>
      <c r="L593" s="81"/>
    </row>
    <row r="594" spans="5:12" ht="15.75" customHeight="1" x14ac:dyDescent="0.3">
      <c r="E594" s="81"/>
      <c r="H594" s="81"/>
      <c r="I594" s="81"/>
      <c r="J594" s="81"/>
      <c r="K594" s="81"/>
      <c r="L594" s="81"/>
    </row>
    <row r="595" spans="5:12" ht="15.75" customHeight="1" x14ac:dyDescent="0.3">
      <c r="E595" s="81"/>
      <c r="H595" s="81"/>
      <c r="I595" s="81"/>
      <c r="J595" s="81"/>
      <c r="K595" s="81"/>
      <c r="L595" s="81"/>
    </row>
    <row r="596" spans="5:12" ht="15.75" customHeight="1" x14ac:dyDescent="0.3">
      <c r="E596" s="81"/>
      <c r="H596" s="81"/>
      <c r="I596" s="81"/>
      <c r="J596" s="81"/>
      <c r="K596" s="81"/>
      <c r="L596" s="81"/>
    </row>
    <row r="597" spans="5:12" ht="15.75" customHeight="1" x14ac:dyDescent="0.3">
      <c r="E597" s="81"/>
      <c r="H597" s="81"/>
      <c r="I597" s="81"/>
      <c r="J597" s="81"/>
      <c r="K597" s="81"/>
      <c r="L597" s="81"/>
    </row>
    <row r="598" spans="5:12" ht="15.75" customHeight="1" x14ac:dyDescent="0.3">
      <c r="E598" s="81"/>
      <c r="H598" s="81"/>
      <c r="I598" s="81"/>
      <c r="J598" s="81"/>
      <c r="K598" s="81"/>
      <c r="L598" s="81"/>
    </row>
    <row r="599" spans="5:12" ht="15.75" customHeight="1" x14ac:dyDescent="0.3">
      <c r="E599" s="81"/>
      <c r="H599" s="81"/>
      <c r="I599" s="81"/>
      <c r="J599" s="81"/>
      <c r="K599" s="81"/>
      <c r="L599" s="81"/>
    </row>
    <row r="600" spans="5:12" ht="15.75" customHeight="1" x14ac:dyDescent="0.3">
      <c r="E600" s="81"/>
      <c r="H600" s="81"/>
      <c r="I600" s="81"/>
      <c r="J600" s="81"/>
      <c r="K600" s="81"/>
      <c r="L600" s="81"/>
    </row>
    <row r="601" spans="5:12" ht="15.75" customHeight="1" x14ac:dyDescent="0.3">
      <c r="E601" s="81"/>
      <c r="H601" s="81"/>
      <c r="I601" s="81"/>
      <c r="J601" s="81"/>
      <c r="K601" s="81"/>
      <c r="L601" s="81"/>
    </row>
    <row r="602" spans="5:12" ht="15.75" customHeight="1" x14ac:dyDescent="0.3">
      <c r="E602" s="81"/>
      <c r="H602" s="81"/>
      <c r="I602" s="81"/>
      <c r="J602" s="81"/>
      <c r="K602" s="81"/>
      <c r="L602" s="81"/>
    </row>
    <row r="603" spans="5:12" ht="15.75" customHeight="1" x14ac:dyDescent="0.3">
      <c r="E603" s="81"/>
      <c r="H603" s="81"/>
      <c r="I603" s="81"/>
      <c r="J603" s="81"/>
      <c r="K603" s="81"/>
      <c r="L603" s="81"/>
    </row>
    <row r="604" spans="5:12" ht="15.75" customHeight="1" x14ac:dyDescent="0.3">
      <c r="E604" s="81"/>
      <c r="H604" s="81"/>
      <c r="I604" s="81"/>
      <c r="J604" s="81"/>
      <c r="K604" s="81"/>
      <c r="L604" s="81"/>
    </row>
    <row r="605" spans="5:12" ht="15.75" customHeight="1" x14ac:dyDescent="0.3">
      <c r="E605" s="81"/>
      <c r="H605" s="81"/>
      <c r="I605" s="81"/>
      <c r="J605" s="81"/>
      <c r="K605" s="81"/>
      <c r="L605" s="81"/>
    </row>
    <row r="606" spans="5:12" ht="15.75" customHeight="1" x14ac:dyDescent="0.3">
      <c r="E606" s="81"/>
      <c r="H606" s="81"/>
      <c r="I606" s="81"/>
      <c r="J606" s="81"/>
      <c r="K606" s="81"/>
      <c r="L606" s="81"/>
    </row>
    <row r="607" spans="5:12" ht="15.75" customHeight="1" x14ac:dyDescent="0.3">
      <c r="E607" s="81"/>
      <c r="H607" s="81"/>
      <c r="I607" s="81"/>
      <c r="J607" s="81"/>
      <c r="K607" s="81"/>
      <c r="L607" s="81"/>
    </row>
    <row r="608" spans="5:12" ht="15.75" customHeight="1" x14ac:dyDescent="0.3">
      <c r="E608" s="81"/>
      <c r="H608" s="81"/>
      <c r="I608" s="81"/>
      <c r="J608" s="81"/>
      <c r="K608" s="81"/>
      <c r="L608" s="81"/>
    </row>
    <row r="609" spans="5:12" ht="15.75" customHeight="1" x14ac:dyDescent="0.3">
      <c r="E609" s="81"/>
      <c r="H609" s="81"/>
      <c r="I609" s="81"/>
      <c r="J609" s="81"/>
      <c r="K609" s="81"/>
      <c r="L609" s="81"/>
    </row>
    <row r="610" spans="5:12" ht="15.75" customHeight="1" x14ac:dyDescent="0.3">
      <c r="E610" s="81"/>
      <c r="H610" s="81"/>
      <c r="I610" s="81"/>
      <c r="J610" s="81"/>
      <c r="K610" s="81"/>
      <c r="L610" s="81"/>
    </row>
    <row r="611" spans="5:12" ht="15.75" customHeight="1" x14ac:dyDescent="0.3">
      <c r="E611" s="81"/>
      <c r="H611" s="81"/>
      <c r="I611" s="81"/>
      <c r="J611" s="81"/>
      <c r="K611" s="81"/>
      <c r="L611" s="81"/>
    </row>
    <row r="612" spans="5:12" ht="15.75" customHeight="1" x14ac:dyDescent="0.3">
      <c r="E612" s="81"/>
      <c r="H612" s="81"/>
      <c r="I612" s="81"/>
      <c r="J612" s="81"/>
      <c r="K612" s="81"/>
      <c r="L612" s="81"/>
    </row>
    <row r="613" spans="5:12" ht="15.75" customHeight="1" x14ac:dyDescent="0.3">
      <c r="E613" s="81"/>
      <c r="H613" s="81"/>
      <c r="I613" s="81"/>
      <c r="J613" s="81"/>
      <c r="K613" s="81"/>
      <c r="L613" s="81"/>
    </row>
    <row r="614" spans="5:12" ht="15.75" customHeight="1" x14ac:dyDescent="0.3">
      <c r="E614" s="81"/>
      <c r="H614" s="81"/>
      <c r="I614" s="81"/>
      <c r="J614" s="81"/>
      <c r="K614" s="81"/>
      <c r="L614" s="81"/>
    </row>
    <row r="615" spans="5:12" ht="15.75" customHeight="1" x14ac:dyDescent="0.3">
      <c r="E615" s="81"/>
      <c r="H615" s="81"/>
      <c r="I615" s="81"/>
      <c r="J615" s="81"/>
      <c r="K615" s="81"/>
      <c r="L615" s="81"/>
    </row>
    <row r="616" spans="5:12" ht="15.75" customHeight="1" x14ac:dyDescent="0.3">
      <c r="E616" s="81"/>
      <c r="H616" s="81"/>
      <c r="I616" s="81"/>
      <c r="J616" s="81"/>
      <c r="K616" s="81"/>
      <c r="L616" s="81"/>
    </row>
    <row r="617" spans="5:12" ht="15.75" customHeight="1" x14ac:dyDescent="0.3">
      <c r="E617" s="81"/>
      <c r="H617" s="81"/>
      <c r="I617" s="81"/>
      <c r="J617" s="81"/>
      <c r="K617" s="81"/>
      <c r="L617" s="81"/>
    </row>
    <row r="618" spans="5:12" ht="15.75" customHeight="1" x14ac:dyDescent="0.3">
      <c r="E618" s="81"/>
      <c r="H618" s="81"/>
      <c r="I618" s="81"/>
      <c r="J618" s="81"/>
      <c r="K618" s="81"/>
      <c r="L618" s="81"/>
    </row>
    <row r="619" spans="5:12" ht="15.75" customHeight="1" x14ac:dyDescent="0.3">
      <c r="E619" s="81"/>
      <c r="H619" s="81"/>
      <c r="I619" s="81"/>
      <c r="J619" s="81"/>
      <c r="K619" s="81"/>
      <c r="L619" s="81"/>
    </row>
    <row r="620" spans="5:12" ht="15.75" customHeight="1" x14ac:dyDescent="0.3">
      <c r="E620" s="81"/>
      <c r="H620" s="81"/>
      <c r="I620" s="81"/>
      <c r="J620" s="81"/>
      <c r="K620" s="81"/>
      <c r="L620" s="81"/>
    </row>
    <row r="621" spans="5:12" ht="15.75" customHeight="1" x14ac:dyDescent="0.3">
      <c r="E621" s="81"/>
      <c r="H621" s="81"/>
      <c r="I621" s="81"/>
      <c r="J621" s="81"/>
      <c r="K621" s="81"/>
      <c r="L621" s="81"/>
    </row>
    <row r="622" spans="5:12" ht="15.75" customHeight="1" x14ac:dyDescent="0.3">
      <c r="E622" s="81"/>
      <c r="H622" s="81"/>
      <c r="I622" s="81"/>
      <c r="J622" s="81"/>
      <c r="K622" s="81"/>
      <c r="L622" s="81"/>
    </row>
    <row r="623" spans="5:12" ht="15.75" customHeight="1" x14ac:dyDescent="0.3">
      <c r="E623" s="81"/>
      <c r="H623" s="81"/>
      <c r="I623" s="81"/>
      <c r="J623" s="81"/>
      <c r="K623" s="81"/>
      <c r="L623" s="81"/>
    </row>
    <row r="624" spans="5:12" ht="15.75" customHeight="1" x14ac:dyDescent="0.3">
      <c r="E624" s="81"/>
      <c r="H624" s="81"/>
      <c r="I624" s="81"/>
      <c r="J624" s="81"/>
      <c r="K624" s="81"/>
      <c r="L624" s="81"/>
    </row>
    <row r="625" spans="5:12" ht="15.75" customHeight="1" x14ac:dyDescent="0.3">
      <c r="E625" s="81"/>
      <c r="H625" s="81"/>
      <c r="I625" s="81"/>
      <c r="J625" s="81"/>
      <c r="K625" s="81"/>
      <c r="L625" s="81"/>
    </row>
    <row r="626" spans="5:12" ht="15.75" customHeight="1" x14ac:dyDescent="0.3">
      <c r="E626" s="81"/>
      <c r="H626" s="81"/>
      <c r="I626" s="81"/>
      <c r="J626" s="81"/>
      <c r="K626" s="81"/>
      <c r="L626" s="81"/>
    </row>
    <row r="627" spans="5:12" ht="15.75" customHeight="1" x14ac:dyDescent="0.3">
      <c r="E627" s="81"/>
      <c r="H627" s="81"/>
      <c r="I627" s="81"/>
      <c r="J627" s="81"/>
      <c r="K627" s="81"/>
      <c r="L627" s="81"/>
    </row>
    <row r="628" spans="5:12" ht="15.75" customHeight="1" x14ac:dyDescent="0.3">
      <c r="E628" s="81"/>
      <c r="H628" s="81"/>
      <c r="I628" s="81"/>
      <c r="J628" s="81"/>
      <c r="K628" s="81"/>
      <c r="L628" s="81"/>
    </row>
    <row r="629" spans="5:12" ht="15.75" customHeight="1" x14ac:dyDescent="0.3">
      <c r="E629" s="81"/>
      <c r="H629" s="81"/>
      <c r="I629" s="81"/>
      <c r="J629" s="81"/>
      <c r="K629" s="81"/>
      <c r="L629" s="81"/>
    </row>
    <row r="630" spans="5:12" ht="15.75" customHeight="1" x14ac:dyDescent="0.3">
      <c r="E630" s="81"/>
      <c r="H630" s="81"/>
      <c r="I630" s="81"/>
      <c r="J630" s="81"/>
      <c r="K630" s="81"/>
      <c r="L630" s="81"/>
    </row>
    <row r="631" spans="5:12" ht="15.75" customHeight="1" x14ac:dyDescent="0.3">
      <c r="E631" s="81"/>
      <c r="H631" s="81"/>
      <c r="I631" s="81"/>
      <c r="J631" s="81"/>
      <c r="K631" s="81"/>
      <c r="L631" s="81"/>
    </row>
    <row r="632" spans="5:12" ht="15.75" customHeight="1" x14ac:dyDescent="0.3">
      <c r="E632" s="81"/>
      <c r="H632" s="81"/>
      <c r="I632" s="81"/>
      <c r="J632" s="81"/>
      <c r="K632" s="81"/>
      <c r="L632" s="81"/>
    </row>
    <row r="633" spans="5:12" ht="15.75" customHeight="1" x14ac:dyDescent="0.3">
      <c r="E633" s="81"/>
      <c r="H633" s="81"/>
      <c r="I633" s="81"/>
      <c r="J633" s="81"/>
      <c r="K633" s="81"/>
      <c r="L633" s="81"/>
    </row>
    <row r="634" spans="5:12" ht="15.75" customHeight="1" x14ac:dyDescent="0.3">
      <c r="E634" s="81"/>
      <c r="H634" s="81"/>
      <c r="I634" s="81"/>
      <c r="J634" s="81"/>
      <c r="K634" s="81"/>
      <c r="L634" s="81"/>
    </row>
    <row r="635" spans="5:12" ht="15.75" customHeight="1" x14ac:dyDescent="0.3">
      <c r="E635" s="81"/>
      <c r="H635" s="81"/>
      <c r="I635" s="81"/>
      <c r="J635" s="81"/>
      <c r="K635" s="81"/>
      <c r="L635" s="81"/>
    </row>
    <row r="636" spans="5:12" ht="15.75" customHeight="1" x14ac:dyDescent="0.3">
      <c r="E636" s="81"/>
      <c r="H636" s="81"/>
      <c r="I636" s="81"/>
      <c r="J636" s="81"/>
      <c r="K636" s="81"/>
      <c r="L636" s="81"/>
    </row>
    <row r="637" spans="5:12" ht="15.75" customHeight="1" x14ac:dyDescent="0.3">
      <c r="E637" s="81"/>
      <c r="H637" s="81"/>
      <c r="I637" s="81"/>
      <c r="J637" s="81"/>
      <c r="K637" s="81"/>
      <c r="L637" s="81"/>
    </row>
    <row r="638" spans="5:12" ht="15.75" customHeight="1" x14ac:dyDescent="0.3">
      <c r="E638" s="81"/>
      <c r="H638" s="81"/>
      <c r="I638" s="81"/>
      <c r="J638" s="81"/>
      <c r="K638" s="81"/>
      <c r="L638" s="81"/>
    </row>
    <row r="639" spans="5:12" ht="15.75" customHeight="1" x14ac:dyDescent="0.3">
      <c r="E639" s="81"/>
      <c r="H639" s="81"/>
      <c r="I639" s="81"/>
      <c r="J639" s="81"/>
      <c r="K639" s="81"/>
      <c r="L639" s="81"/>
    </row>
    <row r="640" spans="5:12" ht="15.75" customHeight="1" x14ac:dyDescent="0.3">
      <c r="E640" s="81"/>
      <c r="H640" s="81"/>
      <c r="I640" s="81"/>
      <c r="J640" s="81"/>
      <c r="K640" s="81"/>
      <c r="L640" s="81"/>
    </row>
    <row r="641" spans="5:12" ht="15.75" customHeight="1" x14ac:dyDescent="0.3">
      <c r="E641" s="81"/>
      <c r="H641" s="81"/>
      <c r="I641" s="81"/>
      <c r="J641" s="81"/>
      <c r="K641" s="81"/>
      <c r="L641" s="81"/>
    </row>
    <row r="642" spans="5:12" ht="15.75" customHeight="1" x14ac:dyDescent="0.3">
      <c r="E642" s="81"/>
      <c r="H642" s="81"/>
      <c r="I642" s="81"/>
      <c r="J642" s="81"/>
      <c r="K642" s="81"/>
      <c r="L642" s="81"/>
    </row>
    <row r="643" spans="5:12" ht="15.75" customHeight="1" x14ac:dyDescent="0.3">
      <c r="E643" s="81"/>
      <c r="H643" s="81"/>
      <c r="I643" s="81"/>
      <c r="J643" s="81"/>
      <c r="K643" s="81"/>
      <c r="L643" s="81"/>
    </row>
    <row r="644" spans="5:12" ht="15.75" customHeight="1" x14ac:dyDescent="0.3">
      <c r="E644" s="81"/>
      <c r="H644" s="81"/>
      <c r="I644" s="81"/>
      <c r="J644" s="81"/>
      <c r="K644" s="81"/>
      <c r="L644" s="81"/>
    </row>
    <row r="645" spans="5:12" ht="15.75" customHeight="1" x14ac:dyDescent="0.3">
      <c r="E645" s="81"/>
      <c r="H645" s="81"/>
      <c r="I645" s="81"/>
      <c r="J645" s="81"/>
      <c r="K645" s="81"/>
      <c r="L645" s="81"/>
    </row>
    <row r="646" spans="5:12" ht="15.75" customHeight="1" x14ac:dyDescent="0.3">
      <c r="E646" s="81"/>
      <c r="H646" s="81"/>
      <c r="I646" s="81"/>
      <c r="J646" s="81"/>
      <c r="K646" s="81"/>
      <c r="L646" s="81"/>
    </row>
    <row r="647" spans="5:12" ht="15.75" customHeight="1" x14ac:dyDescent="0.3">
      <c r="E647" s="81"/>
      <c r="H647" s="81"/>
      <c r="I647" s="81"/>
      <c r="J647" s="81"/>
      <c r="K647" s="81"/>
      <c r="L647" s="81"/>
    </row>
    <row r="648" spans="5:12" ht="15.75" customHeight="1" x14ac:dyDescent="0.3">
      <c r="E648" s="81"/>
      <c r="H648" s="81"/>
      <c r="I648" s="81"/>
      <c r="J648" s="81"/>
      <c r="K648" s="81"/>
      <c r="L648" s="81"/>
    </row>
    <row r="649" spans="5:12" ht="15.75" customHeight="1" x14ac:dyDescent="0.3">
      <c r="E649" s="81"/>
      <c r="H649" s="81"/>
      <c r="I649" s="81"/>
      <c r="J649" s="81"/>
      <c r="K649" s="81"/>
      <c r="L649" s="81"/>
    </row>
    <row r="650" spans="5:12" ht="15.75" customHeight="1" x14ac:dyDescent="0.3">
      <c r="E650" s="81"/>
      <c r="H650" s="81"/>
      <c r="I650" s="81"/>
      <c r="J650" s="81"/>
      <c r="K650" s="81"/>
      <c r="L650" s="81"/>
    </row>
    <row r="651" spans="5:12" ht="15.75" customHeight="1" x14ac:dyDescent="0.3">
      <c r="E651" s="81"/>
      <c r="H651" s="81"/>
      <c r="I651" s="81"/>
      <c r="J651" s="81"/>
      <c r="K651" s="81"/>
      <c r="L651" s="81"/>
    </row>
    <row r="652" spans="5:12" ht="15.75" customHeight="1" x14ac:dyDescent="0.3">
      <c r="E652" s="81"/>
      <c r="H652" s="81"/>
      <c r="I652" s="81"/>
      <c r="J652" s="81"/>
      <c r="K652" s="81"/>
      <c r="L652" s="81"/>
    </row>
    <row r="653" spans="5:12" ht="15.75" customHeight="1" x14ac:dyDescent="0.3">
      <c r="E653" s="81"/>
      <c r="H653" s="81"/>
      <c r="I653" s="81"/>
      <c r="J653" s="81"/>
      <c r="K653" s="81"/>
      <c r="L653" s="81"/>
    </row>
    <row r="654" spans="5:12" ht="15.75" customHeight="1" x14ac:dyDescent="0.3">
      <c r="E654" s="81"/>
      <c r="H654" s="81"/>
      <c r="I654" s="81"/>
      <c r="J654" s="81"/>
      <c r="K654" s="81"/>
      <c r="L654" s="81"/>
    </row>
    <row r="655" spans="5:12" ht="15.75" customHeight="1" x14ac:dyDescent="0.3">
      <c r="E655" s="81"/>
      <c r="H655" s="81"/>
      <c r="I655" s="81"/>
      <c r="J655" s="81"/>
      <c r="K655" s="81"/>
      <c r="L655" s="81"/>
    </row>
    <row r="656" spans="5:12" ht="15.75" customHeight="1" x14ac:dyDescent="0.3">
      <c r="E656" s="81"/>
      <c r="H656" s="81"/>
      <c r="I656" s="81"/>
      <c r="J656" s="81"/>
      <c r="K656" s="81"/>
      <c r="L656" s="81"/>
    </row>
    <row r="657" spans="5:12" ht="15.75" customHeight="1" x14ac:dyDescent="0.3">
      <c r="E657" s="81"/>
      <c r="H657" s="81"/>
      <c r="I657" s="81"/>
      <c r="J657" s="81"/>
      <c r="K657" s="81"/>
      <c r="L657" s="81"/>
    </row>
    <row r="658" spans="5:12" ht="15.75" customHeight="1" x14ac:dyDescent="0.3">
      <c r="E658" s="81"/>
      <c r="H658" s="81"/>
      <c r="I658" s="81"/>
      <c r="J658" s="81"/>
      <c r="K658" s="81"/>
      <c r="L658" s="81"/>
    </row>
    <row r="659" spans="5:12" ht="15.75" customHeight="1" x14ac:dyDescent="0.3">
      <c r="E659" s="81"/>
      <c r="H659" s="81"/>
      <c r="I659" s="81"/>
      <c r="J659" s="81"/>
      <c r="K659" s="81"/>
      <c r="L659" s="81"/>
    </row>
    <row r="660" spans="5:12" ht="15.75" customHeight="1" x14ac:dyDescent="0.3">
      <c r="E660" s="81"/>
      <c r="H660" s="81"/>
      <c r="I660" s="81"/>
      <c r="J660" s="81"/>
      <c r="K660" s="81"/>
      <c r="L660" s="81"/>
    </row>
    <row r="661" spans="5:12" ht="15.75" customHeight="1" x14ac:dyDescent="0.3">
      <c r="E661" s="81"/>
      <c r="H661" s="81"/>
      <c r="I661" s="81"/>
      <c r="J661" s="81"/>
      <c r="K661" s="81"/>
      <c r="L661" s="81"/>
    </row>
    <row r="662" spans="5:12" ht="15.75" customHeight="1" x14ac:dyDescent="0.3">
      <c r="E662" s="81"/>
      <c r="H662" s="81"/>
      <c r="I662" s="81"/>
      <c r="J662" s="81"/>
      <c r="K662" s="81"/>
      <c r="L662" s="81"/>
    </row>
    <row r="663" spans="5:12" ht="15.75" customHeight="1" x14ac:dyDescent="0.3">
      <c r="E663" s="81"/>
      <c r="H663" s="81"/>
      <c r="I663" s="81"/>
      <c r="J663" s="81"/>
      <c r="K663" s="81"/>
      <c r="L663" s="81"/>
    </row>
    <row r="664" spans="5:12" ht="15.75" customHeight="1" x14ac:dyDescent="0.3">
      <c r="E664" s="81"/>
      <c r="H664" s="81"/>
      <c r="I664" s="81"/>
      <c r="J664" s="81"/>
      <c r="K664" s="81"/>
      <c r="L664" s="81"/>
    </row>
    <row r="665" spans="5:12" ht="15.75" customHeight="1" x14ac:dyDescent="0.3">
      <c r="E665" s="81"/>
      <c r="H665" s="81"/>
      <c r="I665" s="81"/>
      <c r="J665" s="81"/>
      <c r="K665" s="81"/>
      <c r="L665" s="81"/>
    </row>
    <row r="666" spans="5:12" ht="15.75" customHeight="1" x14ac:dyDescent="0.3">
      <c r="E666" s="81"/>
      <c r="H666" s="81"/>
      <c r="I666" s="81"/>
      <c r="J666" s="81"/>
      <c r="K666" s="81"/>
      <c r="L666" s="81"/>
    </row>
    <row r="667" spans="5:12" ht="15.75" customHeight="1" x14ac:dyDescent="0.3">
      <c r="E667" s="81"/>
      <c r="H667" s="81"/>
      <c r="I667" s="81"/>
      <c r="J667" s="81"/>
      <c r="K667" s="81"/>
      <c r="L667" s="81"/>
    </row>
    <row r="668" spans="5:12" ht="15.75" customHeight="1" x14ac:dyDescent="0.3">
      <c r="E668" s="81"/>
      <c r="H668" s="81"/>
      <c r="I668" s="81"/>
      <c r="J668" s="81"/>
      <c r="K668" s="81"/>
      <c r="L668" s="81"/>
    </row>
    <row r="669" spans="5:12" ht="15.75" customHeight="1" x14ac:dyDescent="0.3">
      <c r="E669" s="81"/>
      <c r="H669" s="81"/>
      <c r="I669" s="81"/>
      <c r="J669" s="81"/>
      <c r="K669" s="81"/>
      <c r="L669" s="81"/>
    </row>
    <row r="670" spans="5:12" ht="15.75" customHeight="1" x14ac:dyDescent="0.3">
      <c r="E670" s="81"/>
      <c r="H670" s="81"/>
      <c r="I670" s="81"/>
      <c r="J670" s="81"/>
      <c r="K670" s="81"/>
      <c r="L670" s="81"/>
    </row>
    <row r="671" spans="5:12" ht="15.75" customHeight="1" x14ac:dyDescent="0.3">
      <c r="E671" s="81"/>
      <c r="H671" s="81"/>
      <c r="I671" s="81"/>
      <c r="J671" s="81"/>
      <c r="K671" s="81"/>
      <c r="L671" s="81"/>
    </row>
    <row r="672" spans="5:12" ht="15.75" customHeight="1" x14ac:dyDescent="0.3">
      <c r="E672" s="81"/>
      <c r="H672" s="81"/>
      <c r="I672" s="81"/>
      <c r="J672" s="81"/>
      <c r="K672" s="81"/>
      <c r="L672" s="81"/>
    </row>
    <row r="673" spans="5:12" ht="15.75" customHeight="1" x14ac:dyDescent="0.3">
      <c r="E673" s="81"/>
      <c r="H673" s="81"/>
      <c r="I673" s="81"/>
      <c r="J673" s="81"/>
      <c r="K673" s="81"/>
      <c r="L673" s="81"/>
    </row>
    <row r="674" spans="5:12" ht="15.75" customHeight="1" x14ac:dyDescent="0.3">
      <c r="E674" s="81"/>
      <c r="H674" s="81"/>
      <c r="I674" s="81"/>
      <c r="J674" s="81"/>
      <c r="K674" s="81"/>
      <c r="L674" s="81"/>
    </row>
    <row r="675" spans="5:12" ht="15.75" customHeight="1" x14ac:dyDescent="0.3">
      <c r="E675" s="81"/>
      <c r="H675" s="81"/>
      <c r="I675" s="81"/>
      <c r="J675" s="81"/>
      <c r="K675" s="81"/>
      <c r="L675" s="81"/>
    </row>
    <row r="676" spans="5:12" ht="15.75" customHeight="1" x14ac:dyDescent="0.3">
      <c r="E676" s="81"/>
      <c r="H676" s="81"/>
      <c r="I676" s="81"/>
      <c r="J676" s="81"/>
      <c r="K676" s="81"/>
      <c r="L676" s="81"/>
    </row>
    <row r="677" spans="5:12" ht="15.75" customHeight="1" x14ac:dyDescent="0.3">
      <c r="E677" s="81"/>
      <c r="H677" s="81"/>
      <c r="I677" s="81"/>
      <c r="J677" s="81"/>
      <c r="K677" s="81"/>
      <c r="L677" s="81"/>
    </row>
    <row r="678" spans="5:12" ht="15.75" customHeight="1" x14ac:dyDescent="0.3">
      <c r="E678" s="81"/>
      <c r="H678" s="81"/>
      <c r="I678" s="81"/>
      <c r="J678" s="81"/>
      <c r="K678" s="81"/>
      <c r="L678" s="81"/>
    </row>
    <row r="679" spans="5:12" ht="15.75" customHeight="1" x14ac:dyDescent="0.3">
      <c r="E679" s="81"/>
      <c r="H679" s="81"/>
      <c r="I679" s="81"/>
      <c r="J679" s="81"/>
      <c r="K679" s="81"/>
      <c r="L679" s="81"/>
    </row>
    <row r="680" spans="5:12" ht="15.75" customHeight="1" x14ac:dyDescent="0.3">
      <c r="E680" s="81"/>
      <c r="H680" s="81"/>
      <c r="I680" s="81"/>
      <c r="J680" s="81"/>
      <c r="K680" s="81"/>
      <c r="L680" s="81"/>
    </row>
    <row r="681" spans="5:12" ht="15.75" customHeight="1" x14ac:dyDescent="0.3">
      <c r="E681" s="81"/>
      <c r="H681" s="81"/>
      <c r="I681" s="81"/>
      <c r="J681" s="81"/>
      <c r="K681" s="81"/>
      <c r="L681" s="81"/>
    </row>
    <row r="682" spans="5:12" ht="15.75" customHeight="1" x14ac:dyDescent="0.3">
      <c r="E682" s="81"/>
      <c r="H682" s="81"/>
      <c r="I682" s="81"/>
      <c r="J682" s="81"/>
      <c r="K682" s="81"/>
      <c r="L682" s="81"/>
    </row>
    <row r="683" spans="5:12" ht="15.75" customHeight="1" x14ac:dyDescent="0.3">
      <c r="E683" s="81"/>
      <c r="H683" s="81"/>
      <c r="I683" s="81"/>
      <c r="J683" s="81"/>
      <c r="K683" s="81"/>
      <c r="L683" s="81"/>
    </row>
    <row r="684" spans="5:12" ht="15.75" customHeight="1" x14ac:dyDescent="0.3">
      <c r="E684" s="81"/>
      <c r="H684" s="81"/>
      <c r="I684" s="81"/>
      <c r="J684" s="81"/>
      <c r="K684" s="81"/>
      <c r="L684" s="81"/>
    </row>
    <row r="685" spans="5:12" ht="15.75" customHeight="1" x14ac:dyDescent="0.3">
      <c r="E685" s="81"/>
      <c r="H685" s="81"/>
      <c r="I685" s="81"/>
      <c r="J685" s="81"/>
      <c r="K685" s="81"/>
      <c r="L685" s="81"/>
    </row>
    <row r="686" spans="5:12" ht="15.75" customHeight="1" x14ac:dyDescent="0.3">
      <c r="E686" s="81"/>
      <c r="H686" s="81"/>
      <c r="I686" s="81"/>
      <c r="J686" s="81"/>
      <c r="K686" s="81"/>
      <c r="L686" s="81"/>
    </row>
    <row r="687" spans="5:12" ht="15.75" customHeight="1" x14ac:dyDescent="0.3">
      <c r="E687" s="81"/>
      <c r="H687" s="81"/>
      <c r="I687" s="81"/>
      <c r="J687" s="81"/>
      <c r="K687" s="81"/>
      <c r="L687" s="81"/>
    </row>
    <row r="688" spans="5:12" ht="15.75" customHeight="1" x14ac:dyDescent="0.3">
      <c r="E688" s="81"/>
      <c r="H688" s="81"/>
      <c r="I688" s="81"/>
      <c r="J688" s="81"/>
      <c r="K688" s="81"/>
      <c r="L688" s="81"/>
    </row>
    <row r="689" spans="5:12" ht="15.75" customHeight="1" x14ac:dyDescent="0.3">
      <c r="E689" s="81"/>
      <c r="H689" s="81"/>
      <c r="I689" s="81"/>
      <c r="J689" s="81"/>
      <c r="K689" s="81"/>
      <c r="L689" s="81"/>
    </row>
    <row r="690" spans="5:12" ht="15.75" customHeight="1" x14ac:dyDescent="0.3">
      <c r="E690" s="81"/>
      <c r="H690" s="81"/>
      <c r="I690" s="81"/>
      <c r="J690" s="81"/>
      <c r="K690" s="81"/>
      <c r="L690" s="81"/>
    </row>
    <row r="691" spans="5:12" ht="15.75" customHeight="1" x14ac:dyDescent="0.3">
      <c r="E691" s="81"/>
      <c r="H691" s="81"/>
      <c r="I691" s="81"/>
      <c r="J691" s="81"/>
      <c r="K691" s="81"/>
      <c r="L691" s="81"/>
    </row>
    <row r="692" spans="5:12" ht="15.75" customHeight="1" x14ac:dyDescent="0.3">
      <c r="E692" s="81"/>
      <c r="H692" s="81"/>
      <c r="I692" s="81"/>
      <c r="J692" s="81"/>
      <c r="K692" s="81"/>
      <c r="L692" s="81"/>
    </row>
    <row r="693" spans="5:12" ht="15.75" customHeight="1" x14ac:dyDescent="0.3">
      <c r="E693" s="81"/>
      <c r="H693" s="81"/>
      <c r="I693" s="81"/>
      <c r="J693" s="81"/>
      <c r="K693" s="81"/>
      <c r="L693" s="81"/>
    </row>
    <row r="694" spans="5:12" ht="15.75" customHeight="1" x14ac:dyDescent="0.3">
      <c r="E694" s="81"/>
      <c r="H694" s="81"/>
      <c r="I694" s="81"/>
      <c r="J694" s="81"/>
      <c r="K694" s="81"/>
      <c r="L694" s="81"/>
    </row>
    <row r="695" spans="5:12" ht="15.75" customHeight="1" x14ac:dyDescent="0.3">
      <c r="E695" s="81"/>
      <c r="H695" s="81"/>
      <c r="I695" s="81"/>
      <c r="J695" s="81"/>
      <c r="K695" s="81"/>
      <c r="L695" s="81"/>
    </row>
    <row r="696" spans="5:12" ht="15.75" customHeight="1" x14ac:dyDescent="0.3">
      <c r="E696" s="81"/>
      <c r="H696" s="81"/>
      <c r="I696" s="81"/>
      <c r="J696" s="81"/>
      <c r="K696" s="81"/>
      <c r="L696" s="81"/>
    </row>
    <row r="697" spans="5:12" ht="15.75" customHeight="1" x14ac:dyDescent="0.3">
      <c r="E697" s="81"/>
      <c r="H697" s="81"/>
      <c r="I697" s="81"/>
      <c r="J697" s="81"/>
      <c r="K697" s="81"/>
      <c r="L697" s="81"/>
    </row>
    <row r="698" spans="5:12" ht="15.75" customHeight="1" x14ac:dyDescent="0.3">
      <c r="E698" s="81"/>
      <c r="H698" s="81"/>
      <c r="I698" s="81"/>
      <c r="J698" s="81"/>
      <c r="K698" s="81"/>
      <c r="L698" s="81"/>
    </row>
    <row r="699" spans="5:12" ht="15.75" customHeight="1" x14ac:dyDescent="0.3">
      <c r="E699" s="81"/>
      <c r="H699" s="81"/>
      <c r="I699" s="81"/>
      <c r="J699" s="81"/>
      <c r="K699" s="81"/>
      <c r="L699" s="81"/>
    </row>
    <row r="700" spans="5:12" ht="15.75" customHeight="1" x14ac:dyDescent="0.3">
      <c r="E700" s="81"/>
      <c r="H700" s="81"/>
      <c r="I700" s="81"/>
      <c r="J700" s="81"/>
      <c r="K700" s="81"/>
      <c r="L700" s="81"/>
    </row>
    <row r="701" spans="5:12" ht="15.75" customHeight="1" x14ac:dyDescent="0.3">
      <c r="E701" s="81"/>
      <c r="H701" s="81"/>
      <c r="I701" s="81"/>
      <c r="J701" s="81"/>
      <c r="K701" s="81"/>
      <c r="L701" s="81"/>
    </row>
    <row r="702" spans="5:12" ht="15.75" customHeight="1" x14ac:dyDescent="0.3">
      <c r="E702" s="81"/>
      <c r="H702" s="81"/>
      <c r="I702" s="81"/>
      <c r="J702" s="81"/>
      <c r="K702" s="81"/>
      <c r="L702" s="81"/>
    </row>
    <row r="703" spans="5:12" ht="15.75" customHeight="1" x14ac:dyDescent="0.3">
      <c r="E703" s="81"/>
      <c r="H703" s="81"/>
      <c r="I703" s="81"/>
      <c r="J703" s="81"/>
      <c r="K703" s="81"/>
      <c r="L703" s="81"/>
    </row>
    <row r="704" spans="5:12" ht="15.75" customHeight="1" x14ac:dyDescent="0.3">
      <c r="E704" s="81"/>
      <c r="H704" s="81"/>
      <c r="I704" s="81"/>
      <c r="J704" s="81"/>
      <c r="K704" s="81"/>
      <c r="L704" s="81"/>
    </row>
    <row r="705" spans="5:12" ht="15.75" customHeight="1" x14ac:dyDescent="0.3">
      <c r="E705" s="81"/>
      <c r="H705" s="81"/>
      <c r="I705" s="81"/>
      <c r="J705" s="81"/>
      <c r="K705" s="81"/>
      <c r="L705" s="81"/>
    </row>
    <row r="706" spans="5:12" ht="15.75" customHeight="1" x14ac:dyDescent="0.3">
      <c r="E706" s="81"/>
      <c r="H706" s="81"/>
      <c r="I706" s="81"/>
      <c r="J706" s="81"/>
      <c r="K706" s="81"/>
      <c r="L706" s="81"/>
    </row>
    <row r="707" spans="5:12" ht="15.75" customHeight="1" x14ac:dyDescent="0.3">
      <c r="E707" s="81"/>
      <c r="H707" s="81"/>
      <c r="I707" s="81"/>
      <c r="J707" s="81"/>
      <c r="K707" s="81"/>
      <c r="L707" s="81"/>
    </row>
    <row r="708" spans="5:12" ht="15.75" customHeight="1" x14ac:dyDescent="0.3">
      <c r="E708" s="81"/>
      <c r="H708" s="81"/>
      <c r="I708" s="81"/>
      <c r="J708" s="81"/>
      <c r="K708" s="81"/>
      <c r="L708" s="81"/>
    </row>
    <row r="709" spans="5:12" ht="15.75" customHeight="1" x14ac:dyDescent="0.3">
      <c r="E709" s="81"/>
      <c r="H709" s="81"/>
      <c r="I709" s="81"/>
      <c r="J709" s="81"/>
      <c r="K709" s="81"/>
      <c r="L709" s="81"/>
    </row>
    <row r="710" spans="5:12" ht="15.75" customHeight="1" x14ac:dyDescent="0.3">
      <c r="E710" s="81"/>
      <c r="H710" s="81"/>
      <c r="I710" s="81"/>
      <c r="J710" s="81"/>
      <c r="K710" s="81"/>
      <c r="L710" s="81"/>
    </row>
    <row r="711" spans="5:12" ht="15.75" customHeight="1" x14ac:dyDescent="0.3">
      <c r="E711" s="81"/>
      <c r="H711" s="81"/>
      <c r="I711" s="81"/>
      <c r="J711" s="81"/>
      <c r="K711" s="81"/>
      <c r="L711" s="81"/>
    </row>
    <row r="712" spans="5:12" ht="15.75" customHeight="1" x14ac:dyDescent="0.3">
      <c r="E712" s="81"/>
      <c r="H712" s="81"/>
      <c r="I712" s="81"/>
      <c r="J712" s="81"/>
      <c r="K712" s="81"/>
      <c r="L712" s="81"/>
    </row>
    <row r="713" spans="5:12" ht="15.75" customHeight="1" x14ac:dyDescent="0.3">
      <c r="E713" s="81"/>
      <c r="H713" s="81"/>
      <c r="I713" s="81"/>
      <c r="J713" s="81"/>
      <c r="K713" s="81"/>
      <c r="L713" s="81"/>
    </row>
    <row r="714" spans="5:12" ht="15.75" customHeight="1" x14ac:dyDescent="0.3">
      <c r="E714" s="81"/>
      <c r="H714" s="81"/>
      <c r="I714" s="81"/>
      <c r="J714" s="81"/>
      <c r="K714" s="81"/>
      <c r="L714" s="81"/>
    </row>
    <row r="715" spans="5:12" ht="15.75" customHeight="1" x14ac:dyDescent="0.3">
      <c r="E715" s="81"/>
      <c r="H715" s="81"/>
      <c r="I715" s="81"/>
      <c r="J715" s="81"/>
      <c r="K715" s="81"/>
      <c r="L715" s="81"/>
    </row>
    <row r="716" spans="5:12" ht="15.75" customHeight="1" x14ac:dyDescent="0.3">
      <c r="E716" s="81"/>
      <c r="H716" s="81"/>
      <c r="I716" s="81"/>
      <c r="J716" s="81"/>
      <c r="K716" s="81"/>
      <c r="L716" s="81"/>
    </row>
    <row r="717" spans="5:12" ht="15.75" customHeight="1" x14ac:dyDescent="0.3">
      <c r="E717" s="81"/>
      <c r="H717" s="81"/>
      <c r="I717" s="81"/>
      <c r="J717" s="81"/>
      <c r="K717" s="81"/>
      <c r="L717" s="81"/>
    </row>
    <row r="718" spans="5:12" ht="15.75" customHeight="1" x14ac:dyDescent="0.3">
      <c r="E718" s="81"/>
      <c r="H718" s="81"/>
      <c r="I718" s="81"/>
      <c r="J718" s="81"/>
      <c r="K718" s="81"/>
      <c r="L718" s="81"/>
    </row>
    <row r="719" spans="5:12" ht="15.75" customHeight="1" x14ac:dyDescent="0.3">
      <c r="E719" s="81"/>
      <c r="H719" s="81"/>
      <c r="I719" s="81"/>
      <c r="J719" s="81"/>
      <c r="K719" s="81"/>
      <c r="L719" s="81"/>
    </row>
    <row r="720" spans="5:12" ht="15.75" customHeight="1" x14ac:dyDescent="0.3">
      <c r="E720" s="81"/>
      <c r="H720" s="81"/>
      <c r="I720" s="81"/>
      <c r="J720" s="81"/>
      <c r="K720" s="81"/>
      <c r="L720" s="81"/>
    </row>
    <row r="721" spans="5:12" ht="15.75" customHeight="1" x14ac:dyDescent="0.3">
      <c r="E721" s="81"/>
      <c r="H721" s="81"/>
      <c r="I721" s="81"/>
      <c r="J721" s="81"/>
      <c r="K721" s="81"/>
      <c r="L721" s="81"/>
    </row>
    <row r="722" spans="5:12" ht="15.75" customHeight="1" x14ac:dyDescent="0.3">
      <c r="E722" s="81"/>
      <c r="H722" s="81"/>
      <c r="I722" s="81"/>
      <c r="J722" s="81"/>
      <c r="K722" s="81"/>
      <c r="L722" s="81"/>
    </row>
    <row r="723" spans="5:12" ht="15.75" customHeight="1" x14ac:dyDescent="0.3">
      <c r="E723" s="81"/>
      <c r="H723" s="81"/>
      <c r="I723" s="81"/>
      <c r="J723" s="81"/>
      <c r="K723" s="81"/>
      <c r="L723" s="81"/>
    </row>
    <row r="724" spans="5:12" ht="15.75" customHeight="1" x14ac:dyDescent="0.3">
      <c r="E724" s="81"/>
      <c r="H724" s="81"/>
      <c r="I724" s="81"/>
      <c r="J724" s="81"/>
      <c r="K724" s="81"/>
      <c r="L724" s="81"/>
    </row>
    <row r="725" spans="5:12" ht="15.75" customHeight="1" x14ac:dyDescent="0.3">
      <c r="E725" s="81"/>
      <c r="H725" s="81"/>
      <c r="I725" s="81"/>
      <c r="J725" s="81"/>
      <c r="K725" s="81"/>
      <c r="L725" s="81"/>
    </row>
    <row r="726" spans="5:12" ht="15.75" customHeight="1" x14ac:dyDescent="0.3">
      <c r="E726" s="81"/>
      <c r="H726" s="81"/>
      <c r="I726" s="81"/>
      <c r="J726" s="81"/>
      <c r="K726" s="81"/>
      <c r="L726" s="81"/>
    </row>
    <row r="727" spans="5:12" ht="15.75" customHeight="1" x14ac:dyDescent="0.3">
      <c r="E727" s="81"/>
      <c r="H727" s="81"/>
      <c r="I727" s="81"/>
      <c r="J727" s="81"/>
      <c r="K727" s="81"/>
      <c r="L727" s="81"/>
    </row>
    <row r="728" spans="5:12" ht="15.75" customHeight="1" x14ac:dyDescent="0.3">
      <c r="E728" s="81"/>
      <c r="H728" s="81"/>
      <c r="I728" s="81"/>
      <c r="J728" s="81"/>
      <c r="K728" s="81"/>
      <c r="L728" s="81"/>
    </row>
    <row r="729" spans="5:12" ht="15.75" customHeight="1" x14ac:dyDescent="0.3">
      <c r="E729" s="81"/>
      <c r="H729" s="81"/>
      <c r="I729" s="81"/>
      <c r="J729" s="81"/>
      <c r="K729" s="81"/>
      <c r="L729" s="81"/>
    </row>
    <row r="730" spans="5:12" ht="15.75" customHeight="1" x14ac:dyDescent="0.3">
      <c r="E730" s="81"/>
      <c r="H730" s="81"/>
      <c r="I730" s="81"/>
      <c r="J730" s="81"/>
      <c r="K730" s="81"/>
      <c r="L730" s="81"/>
    </row>
    <row r="731" spans="5:12" ht="15.75" customHeight="1" x14ac:dyDescent="0.3">
      <c r="E731" s="81"/>
      <c r="H731" s="81"/>
      <c r="I731" s="81"/>
      <c r="J731" s="81"/>
      <c r="K731" s="81"/>
      <c r="L731" s="81"/>
    </row>
    <row r="732" spans="5:12" ht="15.75" customHeight="1" x14ac:dyDescent="0.3">
      <c r="E732" s="81"/>
      <c r="H732" s="81"/>
      <c r="I732" s="81"/>
      <c r="J732" s="81"/>
      <c r="K732" s="81"/>
      <c r="L732" s="81"/>
    </row>
    <row r="733" spans="5:12" ht="15.75" customHeight="1" x14ac:dyDescent="0.3">
      <c r="E733" s="81"/>
      <c r="H733" s="81"/>
      <c r="I733" s="81"/>
      <c r="J733" s="81"/>
      <c r="K733" s="81"/>
      <c r="L733" s="81"/>
    </row>
    <row r="734" spans="5:12" ht="15.75" customHeight="1" x14ac:dyDescent="0.3">
      <c r="E734" s="81"/>
      <c r="H734" s="81"/>
      <c r="I734" s="81"/>
      <c r="J734" s="81"/>
      <c r="K734" s="81"/>
      <c r="L734" s="81"/>
    </row>
    <row r="735" spans="5:12" ht="15.75" customHeight="1" x14ac:dyDescent="0.3">
      <c r="E735" s="81"/>
      <c r="H735" s="81"/>
      <c r="I735" s="81"/>
      <c r="J735" s="81"/>
      <c r="K735" s="81"/>
      <c r="L735" s="81"/>
    </row>
    <row r="736" spans="5:12" ht="15.75" customHeight="1" x14ac:dyDescent="0.3">
      <c r="E736" s="81"/>
      <c r="H736" s="81"/>
      <c r="I736" s="81"/>
      <c r="J736" s="81"/>
      <c r="K736" s="81"/>
      <c r="L736" s="81"/>
    </row>
    <row r="737" spans="5:12" ht="15.75" customHeight="1" x14ac:dyDescent="0.3">
      <c r="E737" s="81"/>
      <c r="H737" s="81"/>
      <c r="I737" s="81"/>
      <c r="J737" s="81"/>
      <c r="K737" s="81"/>
      <c r="L737" s="81"/>
    </row>
    <row r="738" spans="5:12" ht="15.75" customHeight="1" x14ac:dyDescent="0.3">
      <c r="E738" s="81"/>
      <c r="H738" s="81"/>
      <c r="I738" s="81"/>
      <c r="J738" s="81"/>
      <c r="K738" s="81"/>
      <c r="L738" s="81"/>
    </row>
    <row r="739" spans="5:12" ht="15.75" customHeight="1" x14ac:dyDescent="0.3">
      <c r="E739" s="81"/>
      <c r="H739" s="81"/>
      <c r="I739" s="81"/>
      <c r="J739" s="81"/>
      <c r="K739" s="81"/>
      <c r="L739" s="81"/>
    </row>
    <row r="740" spans="5:12" ht="15.75" customHeight="1" x14ac:dyDescent="0.3">
      <c r="E740" s="81"/>
      <c r="H740" s="81"/>
      <c r="I740" s="81"/>
      <c r="J740" s="81"/>
      <c r="K740" s="81"/>
      <c r="L740" s="81"/>
    </row>
    <row r="741" spans="5:12" ht="15.75" customHeight="1" x14ac:dyDescent="0.3">
      <c r="E741" s="81"/>
      <c r="H741" s="81"/>
      <c r="I741" s="81"/>
      <c r="J741" s="81"/>
      <c r="K741" s="81"/>
      <c r="L741" s="81"/>
    </row>
    <row r="742" spans="5:12" ht="15.75" customHeight="1" x14ac:dyDescent="0.3">
      <c r="E742" s="81"/>
      <c r="H742" s="81"/>
      <c r="I742" s="81"/>
      <c r="J742" s="81"/>
      <c r="K742" s="81"/>
      <c r="L742" s="81"/>
    </row>
    <row r="743" spans="5:12" ht="15.75" customHeight="1" x14ac:dyDescent="0.3">
      <c r="E743" s="81"/>
      <c r="H743" s="81"/>
      <c r="I743" s="81"/>
      <c r="J743" s="81"/>
      <c r="K743" s="81"/>
      <c r="L743" s="81"/>
    </row>
    <row r="744" spans="5:12" ht="15.75" customHeight="1" x14ac:dyDescent="0.3">
      <c r="E744" s="81"/>
      <c r="H744" s="81"/>
      <c r="I744" s="81"/>
      <c r="J744" s="81"/>
      <c r="K744" s="81"/>
      <c r="L744" s="81"/>
    </row>
    <row r="745" spans="5:12" ht="15.75" customHeight="1" x14ac:dyDescent="0.3">
      <c r="E745" s="81"/>
      <c r="H745" s="81"/>
      <c r="I745" s="81"/>
      <c r="J745" s="81"/>
      <c r="K745" s="81"/>
      <c r="L745" s="81"/>
    </row>
    <row r="746" spans="5:12" ht="15.75" customHeight="1" x14ac:dyDescent="0.3">
      <c r="E746" s="81"/>
      <c r="H746" s="81"/>
      <c r="I746" s="81"/>
      <c r="J746" s="81"/>
      <c r="K746" s="81"/>
      <c r="L746" s="81"/>
    </row>
    <row r="747" spans="5:12" ht="15.75" customHeight="1" x14ac:dyDescent="0.3">
      <c r="E747" s="81"/>
      <c r="H747" s="81"/>
      <c r="I747" s="81"/>
      <c r="J747" s="81"/>
      <c r="K747" s="81"/>
      <c r="L747" s="81"/>
    </row>
    <row r="748" spans="5:12" ht="15.75" customHeight="1" x14ac:dyDescent="0.3">
      <c r="E748" s="81"/>
      <c r="H748" s="81"/>
      <c r="I748" s="81"/>
      <c r="J748" s="81"/>
      <c r="K748" s="81"/>
      <c r="L748" s="81"/>
    </row>
    <row r="749" spans="5:12" ht="15.75" customHeight="1" x14ac:dyDescent="0.3">
      <c r="E749" s="81"/>
      <c r="H749" s="81"/>
      <c r="I749" s="81"/>
      <c r="J749" s="81"/>
      <c r="K749" s="81"/>
      <c r="L749" s="81"/>
    </row>
    <row r="750" spans="5:12" ht="15.75" customHeight="1" x14ac:dyDescent="0.3">
      <c r="E750" s="81"/>
      <c r="H750" s="81"/>
      <c r="I750" s="81"/>
      <c r="J750" s="81"/>
      <c r="K750" s="81"/>
      <c r="L750" s="81"/>
    </row>
    <row r="751" spans="5:12" ht="15.75" customHeight="1" x14ac:dyDescent="0.3">
      <c r="E751" s="81"/>
      <c r="H751" s="81"/>
      <c r="I751" s="81"/>
      <c r="J751" s="81"/>
      <c r="K751" s="81"/>
      <c r="L751" s="81"/>
    </row>
    <row r="752" spans="5:12" ht="15.75" customHeight="1" x14ac:dyDescent="0.3">
      <c r="E752" s="81"/>
      <c r="H752" s="81"/>
      <c r="I752" s="81"/>
      <c r="J752" s="81"/>
      <c r="K752" s="81"/>
      <c r="L752" s="81"/>
    </row>
    <row r="753" spans="5:12" ht="15.75" customHeight="1" x14ac:dyDescent="0.3">
      <c r="E753" s="81"/>
      <c r="H753" s="81"/>
      <c r="I753" s="81"/>
      <c r="J753" s="81"/>
      <c r="K753" s="81"/>
      <c r="L753" s="81"/>
    </row>
    <row r="754" spans="5:12" ht="15.75" customHeight="1" x14ac:dyDescent="0.3">
      <c r="E754" s="81"/>
      <c r="H754" s="81"/>
      <c r="I754" s="81"/>
      <c r="J754" s="81"/>
      <c r="K754" s="81"/>
      <c r="L754" s="81"/>
    </row>
    <row r="755" spans="5:12" ht="15.75" customHeight="1" x14ac:dyDescent="0.3">
      <c r="E755" s="81"/>
      <c r="H755" s="81"/>
      <c r="I755" s="81"/>
      <c r="J755" s="81"/>
      <c r="K755" s="81"/>
      <c r="L755" s="81"/>
    </row>
    <row r="756" spans="5:12" ht="15.75" customHeight="1" x14ac:dyDescent="0.3">
      <c r="E756" s="81"/>
      <c r="H756" s="81"/>
      <c r="I756" s="81"/>
      <c r="J756" s="81"/>
      <c r="K756" s="81"/>
      <c r="L756" s="81"/>
    </row>
    <row r="757" spans="5:12" ht="15.75" customHeight="1" x14ac:dyDescent="0.3">
      <c r="E757" s="81"/>
      <c r="H757" s="81"/>
      <c r="I757" s="81"/>
      <c r="J757" s="81"/>
      <c r="K757" s="81"/>
      <c r="L757" s="81"/>
    </row>
    <row r="758" spans="5:12" ht="15.75" customHeight="1" x14ac:dyDescent="0.3">
      <c r="E758" s="81"/>
      <c r="H758" s="81"/>
      <c r="I758" s="81"/>
      <c r="J758" s="81"/>
      <c r="K758" s="81"/>
      <c r="L758" s="81"/>
    </row>
    <row r="759" spans="5:12" ht="15.75" customHeight="1" x14ac:dyDescent="0.3">
      <c r="E759" s="81"/>
      <c r="H759" s="81"/>
      <c r="I759" s="81"/>
      <c r="J759" s="81"/>
      <c r="K759" s="81"/>
      <c r="L759" s="81"/>
    </row>
    <row r="760" spans="5:12" ht="15.75" customHeight="1" x14ac:dyDescent="0.3">
      <c r="E760" s="81"/>
      <c r="H760" s="81"/>
      <c r="I760" s="81"/>
      <c r="J760" s="81"/>
      <c r="K760" s="81"/>
      <c r="L760" s="81"/>
    </row>
    <row r="761" spans="5:12" ht="15.75" customHeight="1" x14ac:dyDescent="0.3">
      <c r="E761" s="81"/>
      <c r="H761" s="81"/>
      <c r="I761" s="81"/>
      <c r="J761" s="81"/>
      <c r="K761" s="81"/>
      <c r="L761" s="81"/>
    </row>
    <row r="762" spans="5:12" ht="15.75" customHeight="1" x14ac:dyDescent="0.3">
      <c r="E762" s="81"/>
      <c r="H762" s="81"/>
      <c r="I762" s="81"/>
      <c r="J762" s="81"/>
      <c r="K762" s="81"/>
      <c r="L762" s="81"/>
    </row>
    <row r="763" spans="5:12" ht="15.75" customHeight="1" x14ac:dyDescent="0.3">
      <c r="E763" s="81"/>
      <c r="H763" s="81"/>
      <c r="I763" s="81"/>
      <c r="J763" s="81"/>
      <c r="K763" s="81"/>
      <c r="L763" s="81"/>
    </row>
    <row r="764" spans="5:12" ht="15.75" customHeight="1" x14ac:dyDescent="0.3">
      <c r="E764" s="81"/>
      <c r="H764" s="81"/>
      <c r="I764" s="81"/>
      <c r="J764" s="81"/>
      <c r="K764" s="81"/>
      <c r="L764" s="81"/>
    </row>
    <row r="765" spans="5:12" ht="15.75" customHeight="1" x14ac:dyDescent="0.3">
      <c r="E765" s="81"/>
      <c r="H765" s="81"/>
      <c r="I765" s="81"/>
      <c r="J765" s="81"/>
      <c r="K765" s="81"/>
      <c r="L765" s="81"/>
    </row>
    <row r="766" spans="5:12" ht="15.75" customHeight="1" x14ac:dyDescent="0.3">
      <c r="E766" s="81"/>
      <c r="H766" s="81"/>
      <c r="I766" s="81"/>
      <c r="J766" s="81"/>
      <c r="K766" s="81"/>
      <c r="L766" s="81"/>
    </row>
    <row r="767" spans="5:12" ht="15.75" customHeight="1" x14ac:dyDescent="0.3">
      <c r="E767" s="81"/>
      <c r="H767" s="81"/>
      <c r="I767" s="81"/>
      <c r="J767" s="81"/>
      <c r="K767" s="81"/>
      <c r="L767" s="81"/>
    </row>
    <row r="768" spans="5:12" ht="15.75" customHeight="1" x14ac:dyDescent="0.3">
      <c r="E768" s="81"/>
      <c r="H768" s="81"/>
      <c r="I768" s="81"/>
      <c r="J768" s="81"/>
      <c r="K768" s="81"/>
      <c r="L768" s="81"/>
    </row>
    <row r="769" spans="5:12" ht="15.75" customHeight="1" x14ac:dyDescent="0.3">
      <c r="E769" s="81"/>
      <c r="H769" s="81"/>
      <c r="I769" s="81"/>
      <c r="J769" s="81"/>
      <c r="K769" s="81"/>
      <c r="L769" s="81"/>
    </row>
    <row r="770" spans="5:12" ht="15.75" customHeight="1" x14ac:dyDescent="0.3">
      <c r="E770" s="81"/>
      <c r="H770" s="81"/>
      <c r="I770" s="81"/>
      <c r="J770" s="81"/>
      <c r="K770" s="81"/>
      <c r="L770" s="81"/>
    </row>
    <row r="771" spans="5:12" ht="15.75" customHeight="1" x14ac:dyDescent="0.3">
      <c r="E771" s="81"/>
      <c r="H771" s="81"/>
      <c r="I771" s="81"/>
      <c r="J771" s="81"/>
      <c r="K771" s="81"/>
      <c r="L771" s="81"/>
    </row>
    <row r="772" spans="5:12" ht="15.75" customHeight="1" x14ac:dyDescent="0.3">
      <c r="E772" s="81"/>
      <c r="H772" s="81"/>
      <c r="I772" s="81"/>
      <c r="J772" s="81"/>
      <c r="K772" s="81"/>
      <c r="L772" s="81"/>
    </row>
    <row r="773" spans="5:12" ht="15.75" customHeight="1" x14ac:dyDescent="0.3">
      <c r="E773" s="81"/>
      <c r="H773" s="81"/>
      <c r="I773" s="81"/>
      <c r="J773" s="81"/>
      <c r="K773" s="81"/>
      <c r="L773" s="81"/>
    </row>
    <row r="774" spans="5:12" ht="15.75" customHeight="1" x14ac:dyDescent="0.3">
      <c r="E774" s="81"/>
      <c r="H774" s="81"/>
      <c r="I774" s="81"/>
      <c r="J774" s="81"/>
      <c r="K774" s="81"/>
      <c r="L774" s="81"/>
    </row>
    <row r="775" spans="5:12" ht="15.75" customHeight="1" x14ac:dyDescent="0.3">
      <c r="E775" s="81"/>
      <c r="H775" s="81"/>
      <c r="I775" s="81"/>
      <c r="J775" s="81"/>
      <c r="K775" s="81"/>
      <c r="L775" s="81"/>
    </row>
    <row r="776" spans="5:12" ht="15.75" customHeight="1" x14ac:dyDescent="0.3">
      <c r="E776" s="81"/>
      <c r="H776" s="81"/>
      <c r="I776" s="81"/>
      <c r="J776" s="81"/>
      <c r="K776" s="81"/>
      <c r="L776" s="81"/>
    </row>
    <row r="777" spans="5:12" ht="15.75" customHeight="1" x14ac:dyDescent="0.3">
      <c r="E777" s="81"/>
      <c r="H777" s="81"/>
      <c r="I777" s="81"/>
      <c r="J777" s="81"/>
      <c r="K777" s="81"/>
      <c r="L777" s="81"/>
    </row>
    <row r="778" spans="5:12" ht="15.75" customHeight="1" x14ac:dyDescent="0.3">
      <c r="E778" s="81"/>
      <c r="H778" s="81"/>
      <c r="I778" s="81"/>
      <c r="J778" s="81"/>
      <c r="K778" s="81"/>
      <c r="L778" s="81"/>
    </row>
    <row r="779" spans="5:12" ht="15.75" customHeight="1" x14ac:dyDescent="0.3">
      <c r="E779" s="81"/>
      <c r="H779" s="81"/>
      <c r="I779" s="81"/>
      <c r="J779" s="81"/>
      <c r="K779" s="81"/>
      <c r="L779" s="81"/>
    </row>
    <row r="780" spans="5:12" ht="15.75" customHeight="1" x14ac:dyDescent="0.3">
      <c r="E780" s="81"/>
      <c r="H780" s="81"/>
      <c r="I780" s="81"/>
      <c r="J780" s="81"/>
      <c r="K780" s="81"/>
      <c r="L780" s="81"/>
    </row>
    <row r="781" spans="5:12" ht="15.75" customHeight="1" x14ac:dyDescent="0.3">
      <c r="E781" s="81"/>
      <c r="H781" s="81"/>
      <c r="I781" s="81"/>
      <c r="J781" s="81"/>
      <c r="K781" s="81"/>
      <c r="L781" s="81"/>
    </row>
    <row r="782" spans="5:12" ht="15.75" customHeight="1" x14ac:dyDescent="0.3">
      <c r="E782" s="81"/>
      <c r="H782" s="81"/>
      <c r="I782" s="81"/>
      <c r="J782" s="81"/>
      <c r="K782" s="81"/>
      <c r="L782" s="81"/>
    </row>
    <row r="783" spans="5:12" ht="15.75" customHeight="1" x14ac:dyDescent="0.3">
      <c r="E783" s="81"/>
      <c r="H783" s="81"/>
      <c r="I783" s="81"/>
      <c r="J783" s="81"/>
      <c r="K783" s="81"/>
      <c r="L783" s="81"/>
    </row>
    <row r="784" spans="5:12" ht="15.75" customHeight="1" x14ac:dyDescent="0.3">
      <c r="E784" s="81"/>
      <c r="H784" s="81"/>
      <c r="I784" s="81"/>
      <c r="J784" s="81"/>
      <c r="K784" s="81"/>
      <c r="L784" s="81"/>
    </row>
    <row r="785" spans="5:12" ht="15.75" customHeight="1" x14ac:dyDescent="0.3">
      <c r="E785" s="81"/>
      <c r="H785" s="81"/>
      <c r="I785" s="81"/>
      <c r="J785" s="81"/>
      <c r="K785" s="81"/>
      <c r="L785" s="81"/>
    </row>
    <row r="786" spans="5:12" ht="15.75" customHeight="1" x14ac:dyDescent="0.3">
      <c r="E786" s="81"/>
      <c r="H786" s="81"/>
      <c r="I786" s="81"/>
      <c r="J786" s="81"/>
      <c r="K786" s="81"/>
      <c r="L786" s="81"/>
    </row>
    <row r="787" spans="5:12" ht="15.75" customHeight="1" x14ac:dyDescent="0.3">
      <c r="E787" s="81"/>
      <c r="H787" s="81"/>
      <c r="I787" s="81"/>
      <c r="J787" s="81"/>
      <c r="K787" s="81"/>
      <c r="L787" s="81"/>
    </row>
    <row r="788" spans="5:12" ht="15.75" customHeight="1" x14ac:dyDescent="0.3">
      <c r="E788" s="81"/>
      <c r="H788" s="81"/>
      <c r="I788" s="81"/>
      <c r="J788" s="81"/>
      <c r="K788" s="81"/>
      <c r="L788" s="81"/>
    </row>
    <row r="789" spans="5:12" ht="15.75" customHeight="1" x14ac:dyDescent="0.3">
      <c r="E789" s="81"/>
      <c r="H789" s="81"/>
      <c r="I789" s="81"/>
      <c r="J789" s="81"/>
      <c r="K789" s="81"/>
      <c r="L789" s="81"/>
    </row>
    <row r="790" spans="5:12" ht="15.75" customHeight="1" x14ac:dyDescent="0.3">
      <c r="E790" s="81"/>
      <c r="H790" s="81"/>
      <c r="I790" s="81"/>
      <c r="J790" s="81"/>
      <c r="K790" s="81"/>
      <c r="L790" s="81"/>
    </row>
    <row r="791" spans="5:12" ht="15.75" customHeight="1" x14ac:dyDescent="0.3">
      <c r="E791" s="81"/>
      <c r="H791" s="81"/>
      <c r="I791" s="81"/>
      <c r="J791" s="81"/>
      <c r="K791" s="81"/>
      <c r="L791" s="81"/>
    </row>
    <row r="792" spans="5:12" ht="15.75" customHeight="1" x14ac:dyDescent="0.3">
      <c r="E792" s="81"/>
      <c r="H792" s="81"/>
      <c r="I792" s="81"/>
      <c r="J792" s="81"/>
      <c r="K792" s="81"/>
      <c r="L792" s="81"/>
    </row>
    <row r="793" spans="5:12" ht="15.75" customHeight="1" x14ac:dyDescent="0.3">
      <c r="E793" s="81"/>
      <c r="H793" s="81"/>
      <c r="I793" s="81"/>
      <c r="J793" s="81"/>
      <c r="K793" s="81"/>
      <c r="L793" s="81"/>
    </row>
    <row r="794" spans="5:12" ht="15.75" customHeight="1" x14ac:dyDescent="0.3">
      <c r="E794" s="81"/>
      <c r="H794" s="81"/>
      <c r="I794" s="81"/>
      <c r="J794" s="81"/>
      <c r="K794" s="81"/>
      <c r="L794" s="81"/>
    </row>
    <row r="795" spans="5:12" ht="15.75" customHeight="1" x14ac:dyDescent="0.3">
      <c r="E795" s="81"/>
      <c r="H795" s="81"/>
      <c r="I795" s="81"/>
      <c r="J795" s="81"/>
      <c r="K795" s="81"/>
      <c r="L795" s="81"/>
    </row>
    <row r="796" spans="5:12" ht="15.75" customHeight="1" x14ac:dyDescent="0.3">
      <c r="E796" s="81"/>
      <c r="H796" s="81"/>
      <c r="I796" s="81"/>
      <c r="J796" s="81"/>
      <c r="K796" s="81"/>
      <c r="L796" s="81"/>
    </row>
    <row r="797" spans="5:12" ht="15.75" customHeight="1" x14ac:dyDescent="0.3">
      <c r="E797" s="81"/>
      <c r="H797" s="81"/>
      <c r="I797" s="81"/>
      <c r="J797" s="81"/>
      <c r="K797" s="81"/>
      <c r="L797" s="81"/>
    </row>
    <row r="798" spans="5:12" ht="15.75" customHeight="1" x14ac:dyDescent="0.3">
      <c r="E798" s="81"/>
      <c r="H798" s="81"/>
      <c r="I798" s="81"/>
      <c r="J798" s="81"/>
      <c r="K798" s="81"/>
      <c r="L798" s="81"/>
    </row>
    <row r="799" spans="5:12" ht="15.75" customHeight="1" x14ac:dyDescent="0.3">
      <c r="E799" s="81"/>
      <c r="H799" s="81"/>
      <c r="I799" s="81"/>
      <c r="J799" s="81"/>
      <c r="K799" s="81"/>
      <c r="L799" s="81"/>
    </row>
    <row r="800" spans="5:12" ht="15.75" customHeight="1" x14ac:dyDescent="0.3">
      <c r="E800" s="81"/>
      <c r="H800" s="81"/>
      <c r="I800" s="81"/>
      <c r="J800" s="81"/>
      <c r="K800" s="81"/>
      <c r="L800" s="81"/>
    </row>
    <row r="801" spans="5:12" ht="15.75" customHeight="1" x14ac:dyDescent="0.3">
      <c r="E801" s="81"/>
      <c r="H801" s="81"/>
      <c r="I801" s="81"/>
      <c r="J801" s="81"/>
      <c r="K801" s="81"/>
      <c r="L801" s="81"/>
    </row>
    <row r="802" spans="5:12" ht="15.75" customHeight="1" x14ac:dyDescent="0.3">
      <c r="E802" s="81"/>
      <c r="H802" s="81"/>
      <c r="I802" s="81"/>
      <c r="J802" s="81"/>
      <c r="K802" s="81"/>
      <c r="L802" s="81"/>
    </row>
    <row r="803" spans="5:12" ht="15.75" customHeight="1" x14ac:dyDescent="0.3">
      <c r="E803" s="81"/>
      <c r="H803" s="81"/>
      <c r="I803" s="81"/>
      <c r="J803" s="81"/>
      <c r="K803" s="81"/>
      <c r="L803" s="81"/>
    </row>
    <row r="804" spans="5:12" ht="15.75" customHeight="1" x14ac:dyDescent="0.3">
      <c r="E804" s="81"/>
      <c r="H804" s="81"/>
      <c r="I804" s="81"/>
      <c r="J804" s="81"/>
      <c r="K804" s="81"/>
      <c r="L804" s="81"/>
    </row>
    <row r="805" spans="5:12" ht="15.75" customHeight="1" x14ac:dyDescent="0.3">
      <c r="E805" s="81"/>
      <c r="H805" s="81"/>
      <c r="I805" s="81"/>
      <c r="J805" s="81"/>
      <c r="K805" s="81"/>
      <c r="L805" s="81"/>
    </row>
    <row r="806" spans="5:12" ht="15.75" customHeight="1" x14ac:dyDescent="0.3">
      <c r="E806" s="81"/>
      <c r="H806" s="81"/>
      <c r="I806" s="81"/>
      <c r="J806" s="81"/>
      <c r="K806" s="81"/>
      <c r="L806" s="81"/>
    </row>
    <row r="807" spans="5:12" ht="15.75" customHeight="1" x14ac:dyDescent="0.3">
      <c r="E807" s="81"/>
      <c r="H807" s="81"/>
      <c r="I807" s="81"/>
      <c r="J807" s="81"/>
      <c r="K807" s="81"/>
      <c r="L807" s="81"/>
    </row>
    <row r="808" spans="5:12" ht="15.75" customHeight="1" x14ac:dyDescent="0.3">
      <c r="E808" s="81"/>
      <c r="H808" s="81"/>
      <c r="I808" s="81"/>
      <c r="J808" s="81"/>
      <c r="K808" s="81"/>
      <c r="L808" s="81"/>
    </row>
    <row r="809" spans="5:12" ht="15.75" customHeight="1" x14ac:dyDescent="0.3">
      <c r="E809" s="81"/>
      <c r="H809" s="81"/>
      <c r="I809" s="81"/>
      <c r="J809" s="81"/>
      <c r="K809" s="81"/>
      <c r="L809" s="81"/>
    </row>
    <row r="810" spans="5:12" ht="15.75" customHeight="1" x14ac:dyDescent="0.3">
      <c r="E810" s="81"/>
      <c r="H810" s="81"/>
      <c r="I810" s="81"/>
      <c r="J810" s="81"/>
      <c r="K810" s="81"/>
      <c r="L810" s="81"/>
    </row>
    <row r="811" spans="5:12" ht="15.75" customHeight="1" x14ac:dyDescent="0.3">
      <c r="E811" s="81"/>
      <c r="H811" s="81"/>
      <c r="I811" s="81"/>
      <c r="J811" s="81"/>
      <c r="K811" s="81"/>
      <c r="L811" s="81"/>
    </row>
    <row r="812" spans="5:12" ht="15.75" customHeight="1" x14ac:dyDescent="0.3">
      <c r="E812" s="81"/>
      <c r="H812" s="81"/>
      <c r="I812" s="81"/>
      <c r="J812" s="81"/>
      <c r="K812" s="81"/>
      <c r="L812" s="81"/>
    </row>
    <row r="813" spans="5:12" ht="15.75" customHeight="1" x14ac:dyDescent="0.3">
      <c r="E813" s="81"/>
      <c r="H813" s="81"/>
      <c r="I813" s="81"/>
      <c r="J813" s="81"/>
      <c r="K813" s="81"/>
      <c r="L813" s="81"/>
    </row>
    <row r="814" spans="5:12" ht="15.75" customHeight="1" x14ac:dyDescent="0.3">
      <c r="E814" s="81"/>
      <c r="H814" s="81"/>
      <c r="I814" s="81"/>
      <c r="J814" s="81"/>
      <c r="K814" s="81"/>
      <c r="L814" s="81"/>
    </row>
    <row r="815" spans="5:12" ht="15.75" customHeight="1" x14ac:dyDescent="0.3">
      <c r="E815" s="81"/>
      <c r="H815" s="81"/>
      <c r="I815" s="81"/>
      <c r="J815" s="81"/>
      <c r="K815" s="81"/>
      <c r="L815" s="81"/>
    </row>
    <row r="816" spans="5:12" ht="15.75" customHeight="1" x14ac:dyDescent="0.3">
      <c r="E816" s="81"/>
      <c r="H816" s="81"/>
      <c r="I816" s="81"/>
      <c r="J816" s="81"/>
      <c r="K816" s="81"/>
      <c r="L816" s="81"/>
    </row>
    <row r="817" spans="5:12" ht="15.75" customHeight="1" x14ac:dyDescent="0.3">
      <c r="E817" s="81"/>
      <c r="H817" s="81"/>
      <c r="I817" s="81"/>
      <c r="J817" s="81"/>
      <c r="K817" s="81"/>
      <c r="L817" s="81"/>
    </row>
    <row r="818" spans="5:12" ht="15.75" customHeight="1" x14ac:dyDescent="0.3">
      <c r="E818" s="81"/>
      <c r="H818" s="81"/>
      <c r="I818" s="81"/>
      <c r="J818" s="81"/>
      <c r="K818" s="81"/>
      <c r="L818" s="81"/>
    </row>
    <row r="819" spans="5:12" ht="15.75" customHeight="1" x14ac:dyDescent="0.3">
      <c r="E819" s="81"/>
      <c r="H819" s="81"/>
      <c r="I819" s="81"/>
      <c r="J819" s="81"/>
      <c r="K819" s="81"/>
      <c r="L819" s="81"/>
    </row>
    <row r="820" spans="5:12" ht="15.75" customHeight="1" x14ac:dyDescent="0.3">
      <c r="E820" s="81"/>
      <c r="H820" s="81"/>
      <c r="I820" s="81"/>
      <c r="J820" s="81"/>
      <c r="K820" s="81"/>
      <c r="L820" s="81"/>
    </row>
    <row r="821" spans="5:12" ht="15.75" customHeight="1" x14ac:dyDescent="0.3">
      <c r="E821" s="81"/>
      <c r="H821" s="81"/>
      <c r="I821" s="81"/>
      <c r="J821" s="81"/>
      <c r="K821" s="81"/>
      <c r="L821" s="81"/>
    </row>
    <row r="822" spans="5:12" ht="15.75" customHeight="1" x14ac:dyDescent="0.3">
      <c r="E822" s="81"/>
      <c r="H822" s="81"/>
      <c r="I822" s="81"/>
      <c r="J822" s="81"/>
      <c r="K822" s="81"/>
      <c r="L822" s="81"/>
    </row>
    <row r="823" spans="5:12" ht="15.75" customHeight="1" x14ac:dyDescent="0.3">
      <c r="E823" s="81"/>
      <c r="H823" s="81"/>
      <c r="I823" s="81"/>
      <c r="J823" s="81"/>
      <c r="K823" s="81"/>
      <c r="L823" s="81"/>
    </row>
    <row r="824" spans="5:12" ht="15.75" customHeight="1" x14ac:dyDescent="0.3">
      <c r="E824" s="81"/>
      <c r="H824" s="81"/>
      <c r="I824" s="81"/>
      <c r="J824" s="81"/>
      <c r="K824" s="81"/>
      <c r="L824" s="81"/>
    </row>
    <row r="825" spans="5:12" ht="15.75" customHeight="1" x14ac:dyDescent="0.3">
      <c r="E825" s="81"/>
      <c r="H825" s="81"/>
      <c r="I825" s="81"/>
      <c r="J825" s="81"/>
      <c r="K825" s="81"/>
      <c r="L825" s="81"/>
    </row>
    <row r="826" spans="5:12" ht="15.75" customHeight="1" x14ac:dyDescent="0.3">
      <c r="E826" s="81"/>
      <c r="H826" s="81"/>
      <c r="I826" s="81"/>
      <c r="J826" s="81"/>
      <c r="K826" s="81"/>
      <c r="L826" s="81"/>
    </row>
    <row r="827" spans="5:12" ht="15.75" customHeight="1" x14ac:dyDescent="0.3">
      <c r="E827" s="81"/>
      <c r="H827" s="81"/>
      <c r="I827" s="81"/>
      <c r="J827" s="81"/>
      <c r="K827" s="81"/>
      <c r="L827" s="81"/>
    </row>
    <row r="828" spans="5:12" ht="15.75" customHeight="1" x14ac:dyDescent="0.3">
      <c r="E828" s="81"/>
      <c r="H828" s="81"/>
      <c r="I828" s="81"/>
      <c r="J828" s="81"/>
      <c r="K828" s="81"/>
      <c r="L828" s="81"/>
    </row>
    <row r="829" spans="5:12" ht="15.75" customHeight="1" x14ac:dyDescent="0.3">
      <c r="E829" s="81"/>
      <c r="H829" s="81"/>
      <c r="I829" s="81"/>
      <c r="J829" s="81"/>
      <c r="K829" s="81"/>
      <c r="L829" s="81"/>
    </row>
    <row r="830" spans="5:12" ht="15.75" customHeight="1" x14ac:dyDescent="0.3">
      <c r="E830" s="81"/>
      <c r="H830" s="81"/>
      <c r="I830" s="81"/>
      <c r="J830" s="81"/>
      <c r="K830" s="81"/>
      <c r="L830" s="81"/>
    </row>
    <row r="831" spans="5:12" ht="15.75" customHeight="1" x14ac:dyDescent="0.3">
      <c r="E831" s="81"/>
      <c r="H831" s="81"/>
      <c r="I831" s="81"/>
      <c r="J831" s="81"/>
      <c r="K831" s="81"/>
      <c r="L831" s="81"/>
    </row>
    <row r="832" spans="5:12" ht="15.75" customHeight="1" x14ac:dyDescent="0.3">
      <c r="E832" s="81"/>
      <c r="H832" s="81"/>
      <c r="I832" s="81"/>
      <c r="J832" s="81"/>
      <c r="K832" s="81"/>
      <c r="L832" s="81"/>
    </row>
    <row r="833" spans="5:12" ht="15.75" customHeight="1" x14ac:dyDescent="0.3">
      <c r="E833" s="81"/>
      <c r="H833" s="81"/>
      <c r="I833" s="81"/>
      <c r="J833" s="81"/>
      <c r="K833" s="81"/>
      <c r="L833" s="81"/>
    </row>
    <row r="834" spans="5:12" ht="15.75" customHeight="1" x14ac:dyDescent="0.3">
      <c r="E834" s="81"/>
      <c r="H834" s="81"/>
      <c r="I834" s="81"/>
      <c r="J834" s="81"/>
      <c r="K834" s="81"/>
      <c r="L834" s="81"/>
    </row>
    <row r="835" spans="5:12" ht="15.75" customHeight="1" x14ac:dyDescent="0.3">
      <c r="E835" s="81"/>
      <c r="H835" s="81"/>
      <c r="I835" s="81"/>
      <c r="J835" s="81"/>
      <c r="K835" s="81"/>
      <c r="L835" s="81"/>
    </row>
    <row r="836" spans="5:12" ht="15.75" customHeight="1" x14ac:dyDescent="0.3">
      <c r="E836" s="81"/>
      <c r="H836" s="81"/>
      <c r="I836" s="81"/>
      <c r="J836" s="81"/>
      <c r="K836" s="81"/>
      <c r="L836" s="81"/>
    </row>
    <row r="837" spans="5:12" ht="15.75" customHeight="1" x14ac:dyDescent="0.3">
      <c r="E837" s="81"/>
      <c r="H837" s="81"/>
      <c r="I837" s="81"/>
      <c r="J837" s="81"/>
      <c r="K837" s="81"/>
      <c r="L837" s="81"/>
    </row>
    <row r="838" spans="5:12" ht="15.75" customHeight="1" x14ac:dyDescent="0.3">
      <c r="E838" s="81"/>
      <c r="H838" s="81"/>
      <c r="I838" s="81"/>
      <c r="J838" s="81"/>
      <c r="K838" s="81"/>
      <c r="L838" s="81"/>
    </row>
    <row r="839" spans="5:12" ht="15.75" customHeight="1" x14ac:dyDescent="0.3">
      <c r="E839" s="81"/>
      <c r="H839" s="81"/>
      <c r="I839" s="81"/>
      <c r="J839" s="81"/>
      <c r="K839" s="81"/>
      <c r="L839" s="81"/>
    </row>
    <row r="840" spans="5:12" ht="15.75" customHeight="1" x14ac:dyDescent="0.3">
      <c r="E840" s="81"/>
      <c r="H840" s="81"/>
      <c r="I840" s="81"/>
      <c r="J840" s="81"/>
      <c r="K840" s="81"/>
      <c r="L840" s="81"/>
    </row>
    <row r="841" spans="5:12" ht="15.75" customHeight="1" x14ac:dyDescent="0.3">
      <c r="E841" s="81"/>
      <c r="H841" s="81"/>
      <c r="I841" s="81"/>
      <c r="J841" s="81"/>
      <c r="K841" s="81"/>
      <c r="L841" s="81"/>
    </row>
    <row r="842" spans="5:12" ht="15.75" customHeight="1" x14ac:dyDescent="0.3">
      <c r="E842" s="81"/>
      <c r="H842" s="81"/>
      <c r="I842" s="81"/>
      <c r="J842" s="81"/>
      <c r="K842" s="81"/>
      <c r="L842" s="81"/>
    </row>
    <row r="843" spans="5:12" ht="15.75" customHeight="1" x14ac:dyDescent="0.3">
      <c r="E843" s="81"/>
      <c r="H843" s="81"/>
      <c r="I843" s="81"/>
      <c r="J843" s="81"/>
      <c r="K843" s="81"/>
      <c r="L843" s="81"/>
    </row>
    <row r="844" spans="5:12" ht="15.75" customHeight="1" x14ac:dyDescent="0.3">
      <c r="E844" s="81"/>
      <c r="H844" s="81"/>
      <c r="I844" s="81"/>
      <c r="J844" s="81"/>
      <c r="K844" s="81"/>
      <c r="L844" s="81"/>
    </row>
    <row r="845" spans="5:12" ht="15.75" customHeight="1" x14ac:dyDescent="0.3">
      <c r="E845" s="81"/>
      <c r="H845" s="81"/>
      <c r="I845" s="81"/>
      <c r="J845" s="81"/>
      <c r="K845" s="81"/>
      <c r="L845" s="81"/>
    </row>
    <row r="846" spans="5:12" ht="15.75" customHeight="1" x14ac:dyDescent="0.3">
      <c r="E846" s="81"/>
      <c r="H846" s="81"/>
      <c r="I846" s="81"/>
      <c r="J846" s="81"/>
      <c r="K846" s="81"/>
      <c r="L846" s="81"/>
    </row>
    <row r="847" spans="5:12" ht="15.75" customHeight="1" x14ac:dyDescent="0.3">
      <c r="E847" s="81"/>
      <c r="H847" s="81"/>
      <c r="I847" s="81"/>
      <c r="J847" s="81"/>
      <c r="K847" s="81"/>
      <c r="L847" s="81"/>
    </row>
    <row r="848" spans="5:12" ht="15.75" customHeight="1" x14ac:dyDescent="0.3">
      <c r="E848" s="81"/>
      <c r="H848" s="81"/>
      <c r="I848" s="81"/>
      <c r="J848" s="81"/>
      <c r="K848" s="81"/>
      <c r="L848" s="81"/>
    </row>
    <row r="849" spans="5:12" ht="15.75" customHeight="1" x14ac:dyDescent="0.3">
      <c r="E849" s="81"/>
      <c r="H849" s="81"/>
      <c r="I849" s="81"/>
      <c r="J849" s="81"/>
      <c r="K849" s="81"/>
      <c r="L849" s="81"/>
    </row>
    <row r="850" spans="5:12" ht="15.75" customHeight="1" x14ac:dyDescent="0.3">
      <c r="E850" s="81"/>
      <c r="H850" s="81"/>
      <c r="I850" s="81"/>
      <c r="J850" s="81"/>
      <c r="K850" s="81"/>
      <c r="L850" s="81"/>
    </row>
    <row r="851" spans="5:12" ht="15.75" customHeight="1" x14ac:dyDescent="0.3">
      <c r="E851" s="81"/>
      <c r="H851" s="81"/>
      <c r="I851" s="81"/>
      <c r="J851" s="81"/>
      <c r="K851" s="81"/>
      <c r="L851" s="81"/>
    </row>
    <row r="852" spans="5:12" ht="15.75" customHeight="1" x14ac:dyDescent="0.3">
      <c r="E852" s="81"/>
      <c r="H852" s="81"/>
      <c r="I852" s="81"/>
      <c r="J852" s="81"/>
      <c r="K852" s="81"/>
      <c r="L852" s="81"/>
    </row>
    <row r="853" spans="5:12" ht="15.75" customHeight="1" x14ac:dyDescent="0.3">
      <c r="E853" s="81"/>
      <c r="H853" s="81"/>
      <c r="I853" s="81"/>
      <c r="J853" s="81"/>
      <c r="K853" s="81"/>
      <c r="L853" s="81"/>
    </row>
    <row r="854" spans="5:12" ht="15.75" customHeight="1" x14ac:dyDescent="0.3">
      <c r="E854" s="81"/>
      <c r="H854" s="81"/>
      <c r="I854" s="81"/>
      <c r="J854" s="81"/>
      <c r="K854" s="81"/>
      <c r="L854" s="81"/>
    </row>
    <row r="855" spans="5:12" ht="15.75" customHeight="1" x14ac:dyDescent="0.3">
      <c r="E855" s="81"/>
      <c r="H855" s="81"/>
      <c r="I855" s="81"/>
      <c r="J855" s="81"/>
      <c r="K855" s="81"/>
      <c r="L855" s="81"/>
    </row>
    <row r="856" spans="5:12" ht="15.75" customHeight="1" x14ac:dyDescent="0.3">
      <c r="E856" s="81"/>
      <c r="H856" s="81"/>
      <c r="I856" s="81"/>
      <c r="J856" s="81"/>
      <c r="K856" s="81"/>
      <c r="L856" s="81"/>
    </row>
    <row r="857" spans="5:12" ht="15.75" customHeight="1" x14ac:dyDescent="0.3">
      <c r="E857" s="81"/>
      <c r="H857" s="81"/>
      <c r="I857" s="81"/>
      <c r="J857" s="81"/>
      <c r="K857" s="81"/>
      <c r="L857" s="81"/>
    </row>
    <row r="858" spans="5:12" ht="15.75" customHeight="1" x14ac:dyDescent="0.3">
      <c r="E858" s="81"/>
      <c r="H858" s="81"/>
      <c r="I858" s="81"/>
      <c r="J858" s="81"/>
      <c r="K858" s="81"/>
      <c r="L858" s="81"/>
    </row>
    <row r="859" spans="5:12" ht="15.75" customHeight="1" x14ac:dyDescent="0.3">
      <c r="E859" s="81"/>
      <c r="H859" s="81"/>
      <c r="I859" s="81"/>
      <c r="J859" s="81"/>
      <c r="K859" s="81"/>
      <c r="L859" s="81"/>
    </row>
    <row r="860" spans="5:12" ht="15.75" customHeight="1" x14ac:dyDescent="0.3">
      <c r="E860" s="81"/>
      <c r="H860" s="81"/>
      <c r="I860" s="81"/>
      <c r="J860" s="81"/>
      <c r="K860" s="81"/>
      <c r="L860" s="81"/>
    </row>
    <row r="861" spans="5:12" ht="15.75" customHeight="1" x14ac:dyDescent="0.3">
      <c r="E861" s="81"/>
      <c r="H861" s="81"/>
      <c r="I861" s="81"/>
      <c r="J861" s="81"/>
      <c r="K861" s="81"/>
      <c r="L861" s="81"/>
    </row>
    <row r="862" spans="5:12" ht="15.75" customHeight="1" x14ac:dyDescent="0.3">
      <c r="E862" s="81"/>
      <c r="H862" s="81"/>
      <c r="I862" s="81"/>
      <c r="J862" s="81"/>
      <c r="K862" s="81"/>
      <c r="L862" s="81"/>
    </row>
    <row r="863" spans="5:12" ht="15.75" customHeight="1" x14ac:dyDescent="0.3">
      <c r="E863" s="81"/>
      <c r="H863" s="81"/>
      <c r="I863" s="81"/>
      <c r="J863" s="81"/>
      <c r="K863" s="81"/>
      <c r="L863" s="81"/>
    </row>
    <row r="864" spans="5:12" ht="15.75" customHeight="1" x14ac:dyDescent="0.3">
      <c r="E864" s="81"/>
      <c r="H864" s="81"/>
      <c r="I864" s="81"/>
      <c r="J864" s="81"/>
      <c r="K864" s="81"/>
      <c r="L864" s="81"/>
    </row>
    <row r="865" spans="5:12" ht="15.75" customHeight="1" x14ac:dyDescent="0.3">
      <c r="E865" s="81"/>
      <c r="H865" s="81"/>
      <c r="I865" s="81"/>
      <c r="J865" s="81"/>
      <c r="K865" s="81"/>
      <c r="L865" s="81"/>
    </row>
    <row r="866" spans="5:12" ht="15.75" customHeight="1" x14ac:dyDescent="0.3">
      <c r="E866" s="81"/>
      <c r="H866" s="81"/>
      <c r="I866" s="81"/>
      <c r="J866" s="81"/>
      <c r="K866" s="81"/>
      <c r="L866" s="81"/>
    </row>
    <row r="867" spans="5:12" ht="15.75" customHeight="1" x14ac:dyDescent="0.3">
      <c r="E867" s="81"/>
      <c r="H867" s="81"/>
      <c r="I867" s="81"/>
      <c r="J867" s="81"/>
      <c r="K867" s="81"/>
      <c r="L867" s="81"/>
    </row>
    <row r="868" spans="5:12" ht="15.75" customHeight="1" x14ac:dyDescent="0.3">
      <c r="E868" s="81"/>
      <c r="H868" s="81"/>
      <c r="I868" s="81"/>
      <c r="J868" s="81"/>
      <c r="K868" s="81"/>
      <c r="L868" s="81"/>
    </row>
    <row r="869" spans="5:12" ht="15.75" customHeight="1" x14ac:dyDescent="0.3">
      <c r="E869" s="81"/>
      <c r="H869" s="81"/>
      <c r="I869" s="81"/>
      <c r="J869" s="81"/>
      <c r="K869" s="81"/>
      <c r="L869" s="81"/>
    </row>
    <row r="870" spans="5:12" ht="15.75" customHeight="1" x14ac:dyDescent="0.3">
      <c r="E870" s="81"/>
      <c r="H870" s="81"/>
      <c r="I870" s="81"/>
      <c r="J870" s="81"/>
      <c r="K870" s="81"/>
      <c r="L870" s="81"/>
    </row>
    <row r="871" spans="5:12" ht="15.75" customHeight="1" x14ac:dyDescent="0.3">
      <c r="E871" s="81"/>
      <c r="H871" s="81"/>
      <c r="I871" s="81"/>
      <c r="J871" s="81"/>
      <c r="K871" s="81"/>
      <c r="L871" s="81"/>
    </row>
    <row r="872" spans="5:12" ht="15.75" customHeight="1" x14ac:dyDescent="0.3">
      <c r="E872" s="81"/>
      <c r="H872" s="81"/>
      <c r="I872" s="81"/>
      <c r="J872" s="81"/>
      <c r="K872" s="81"/>
      <c r="L872" s="81"/>
    </row>
    <row r="873" spans="5:12" ht="15.75" customHeight="1" x14ac:dyDescent="0.3">
      <c r="E873" s="81"/>
      <c r="H873" s="81"/>
      <c r="I873" s="81"/>
      <c r="J873" s="81"/>
      <c r="K873" s="81"/>
      <c r="L873" s="81"/>
    </row>
    <row r="874" spans="5:12" ht="15.75" customHeight="1" x14ac:dyDescent="0.3">
      <c r="E874" s="81"/>
      <c r="H874" s="81"/>
      <c r="I874" s="81"/>
      <c r="J874" s="81"/>
      <c r="K874" s="81"/>
      <c r="L874" s="81"/>
    </row>
    <row r="875" spans="5:12" ht="15.75" customHeight="1" x14ac:dyDescent="0.3">
      <c r="E875" s="81"/>
      <c r="H875" s="81"/>
      <c r="I875" s="81"/>
      <c r="J875" s="81"/>
      <c r="K875" s="81"/>
      <c r="L875" s="81"/>
    </row>
    <row r="876" spans="5:12" ht="15.75" customHeight="1" x14ac:dyDescent="0.3">
      <c r="E876" s="81"/>
      <c r="H876" s="81"/>
      <c r="I876" s="81"/>
      <c r="J876" s="81"/>
      <c r="K876" s="81"/>
      <c r="L876" s="81"/>
    </row>
    <row r="877" spans="5:12" ht="15.75" customHeight="1" x14ac:dyDescent="0.3">
      <c r="E877" s="81"/>
      <c r="H877" s="81"/>
      <c r="I877" s="81"/>
      <c r="J877" s="81"/>
      <c r="K877" s="81"/>
      <c r="L877" s="81"/>
    </row>
    <row r="878" spans="5:12" ht="15.75" customHeight="1" x14ac:dyDescent="0.3">
      <c r="E878" s="81"/>
      <c r="H878" s="81"/>
      <c r="I878" s="81"/>
      <c r="J878" s="81"/>
      <c r="K878" s="81"/>
      <c r="L878" s="81"/>
    </row>
    <row r="879" spans="5:12" ht="15.75" customHeight="1" x14ac:dyDescent="0.3">
      <c r="E879" s="81"/>
      <c r="H879" s="81"/>
      <c r="I879" s="81"/>
      <c r="J879" s="81"/>
      <c r="K879" s="81"/>
      <c r="L879" s="81"/>
    </row>
    <row r="880" spans="5:12" ht="15.75" customHeight="1" x14ac:dyDescent="0.3">
      <c r="E880" s="81"/>
      <c r="H880" s="81"/>
      <c r="I880" s="81"/>
      <c r="J880" s="81"/>
      <c r="K880" s="81"/>
      <c r="L880" s="81"/>
    </row>
    <row r="881" spans="5:12" ht="15.75" customHeight="1" x14ac:dyDescent="0.3">
      <c r="E881" s="81"/>
      <c r="H881" s="81"/>
      <c r="I881" s="81"/>
      <c r="J881" s="81"/>
      <c r="K881" s="81"/>
      <c r="L881" s="81"/>
    </row>
    <row r="882" spans="5:12" ht="15.75" customHeight="1" x14ac:dyDescent="0.3">
      <c r="E882" s="81"/>
      <c r="H882" s="81"/>
      <c r="I882" s="81"/>
      <c r="J882" s="81"/>
      <c r="K882" s="81"/>
      <c r="L882" s="81"/>
    </row>
    <row r="883" spans="5:12" ht="15.75" customHeight="1" x14ac:dyDescent="0.3">
      <c r="E883" s="81"/>
      <c r="H883" s="81"/>
      <c r="I883" s="81"/>
      <c r="J883" s="81"/>
      <c r="K883" s="81"/>
      <c r="L883" s="81"/>
    </row>
    <row r="884" spans="5:12" ht="15.75" customHeight="1" x14ac:dyDescent="0.3">
      <c r="E884" s="81"/>
      <c r="H884" s="81"/>
      <c r="I884" s="81"/>
      <c r="J884" s="81"/>
      <c r="K884" s="81"/>
      <c r="L884" s="81"/>
    </row>
    <row r="885" spans="5:12" ht="15.75" customHeight="1" x14ac:dyDescent="0.3">
      <c r="E885" s="81"/>
      <c r="H885" s="81"/>
      <c r="I885" s="81"/>
      <c r="J885" s="81"/>
      <c r="K885" s="81"/>
      <c r="L885" s="81"/>
    </row>
    <row r="886" spans="5:12" ht="15.75" customHeight="1" x14ac:dyDescent="0.3">
      <c r="E886" s="81"/>
      <c r="H886" s="81"/>
      <c r="I886" s="81"/>
      <c r="J886" s="81"/>
      <c r="K886" s="81"/>
      <c r="L886" s="81"/>
    </row>
    <row r="887" spans="5:12" ht="15.75" customHeight="1" x14ac:dyDescent="0.3">
      <c r="E887" s="81"/>
      <c r="H887" s="81"/>
      <c r="I887" s="81"/>
      <c r="J887" s="81"/>
      <c r="K887" s="81"/>
      <c r="L887" s="81"/>
    </row>
    <row r="888" spans="5:12" ht="15.75" customHeight="1" x14ac:dyDescent="0.3">
      <c r="E888" s="81"/>
      <c r="H888" s="81"/>
      <c r="I888" s="81"/>
      <c r="J888" s="81"/>
      <c r="K888" s="81"/>
      <c r="L888" s="81"/>
    </row>
    <row r="889" spans="5:12" ht="15.75" customHeight="1" x14ac:dyDescent="0.3">
      <c r="E889" s="81"/>
      <c r="H889" s="81"/>
      <c r="I889" s="81"/>
      <c r="J889" s="81"/>
      <c r="K889" s="81"/>
      <c r="L889" s="81"/>
    </row>
    <row r="890" spans="5:12" ht="15.75" customHeight="1" x14ac:dyDescent="0.3">
      <c r="E890" s="81"/>
      <c r="H890" s="81"/>
      <c r="I890" s="81"/>
      <c r="J890" s="81"/>
      <c r="K890" s="81"/>
      <c r="L890" s="81"/>
    </row>
    <row r="891" spans="5:12" ht="15.75" customHeight="1" x14ac:dyDescent="0.3">
      <c r="E891" s="81"/>
      <c r="H891" s="81"/>
      <c r="I891" s="81"/>
      <c r="J891" s="81"/>
      <c r="K891" s="81"/>
      <c r="L891" s="81"/>
    </row>
    <row r="892" spans="5:12" ht="15.75" customHeight="1" x14ac:dyDescent="0.3">
      <c r="E892" s="81"/>
      <c r="H892" s="81"/>
      <c r="I892" s="81"/>
      <c r="J892" s="81"/>
      <c r="K892" s="81"/>
      <c r="L892" s="81"/>
    </row>
    <row r="893" spans="5:12" ht="15.75" customHeight="1" x14ac:dyDescent="0.3">
      <c r="E893" s="81"/>
      <c r="H893" s="81"/>
      <c r="I893" s="81"/>
      <c r="J893" s="81"/>
      <c r="K893" s="81"/>
      <c r="L893" s="81"/>
    </row>
    <row r="894" spans="5:12" ht="15.75" customHeight="1" x14ac:dyDescent="0.3">
      <c r="E894" s="81"/>
      <c r="H894" s="81"/>
      <c r="I894" s="81"/>
      <c r="J894" s="81"/>
      <c r="K894" s="81"/>
      <c r="L894" s="81"/>
    </row>
    <row r="895" spans="5:12" ht="15.75" customHeight="1" x14ac:dyDescent="0.3">
      <c r="E895" s="81"/>
      <c r="H895" s="81"/>
      <c r="I895" s="81"/>
      <c r="J895" s="81"/>
      <c r="K895" s="81"/>
      <c r="L895" s="81"/>
    </row>
    <row r="896" spans="5:12" ht="15.75" customHeight="1" x14ac:dyDescent="0.3">
      <c r="E896" s="81"/>
      <c r="H896" s="81"/>
      <c r="I896" s="81"/>
      <c r="J896" s="81"/>
      <c r="K896" s="81"/>
      <c r="L896" s="81"/>
    </row>
    <row r="897" spans="5:12" ht="15.75" customHeight="1" x14ac:dyDescent="0.3">
      <c r="E897" s="81"/>
      <c r="H897" s="81"/>
      <c r="I897" s="81"/>
      <c r="J897" s="81"/>
      <c r="K897" s="81"/>
      <c r="L897" s="81"/>
    </row>
    <row r="898" spans="5:12" ht="15.75" customHeight="1" x14ac:dyDescent="0.3">
      <c r="E898" s="81"/>
      <c r="H898" s="81"/>
      <c r="I898" s="81"/>
      <c r="J898" s="81"/>
      <c r="K898" s="81"/>
      <c r="L898" s="81"/>
    </row>
    <row r="899" spans="5:12" ht="15.75" customHeight="1" x14ac:dyDescent="0.3">
      <c r="E899" s="81"/>
      <c r="H899" s="81"/>
      <c r="I899" s="81"/>
      <c r="J899" s="81"/>
      <c r="K899" s="81"/>
      <c r="L899" s="81"/>
    </row>
    <row r="900" spans="5:12" ht="15.75" customHeight="1" x14ac:dyDescent="0.3">
      <c r="E900" s="81"/>
      <c r="H900" s="81"/>
      <c r="I900" s="81"/>
      <c r="J900" s="81"/>
      <c r="K900" s="81"/>
      <c r="L900" s="81"/>
    </row>
    <row r="901" spans="5:12" ht="15.75" customHeight="1" x14ac:dyDescent="0.3">
      <c r="E901" s="81"/>
      <c r="H901" s="81"/>
      <c r="I901" s="81"/>
      <c r="J901" s="81"/>
      <c r="K901" s="81"/>
      <c r="L901" s="81"/>
    </row>
    <row r="902" spans="5:12" ht="15.75" customHeight="1" x14ac:dyDescent="0.3">
      <c r="E902" s="81"/>
      <c r="H902" s="81"/>
      <c r="I902" s="81"/>
      <c r="J902" s="81"/>
      <c r="K902" s="81"/>
      <c r="L902" s="81"/>
    </row>
    <row r="903" spans="5:12" ht="15.75" customHeight="1" x14ac:dyDescent="0.3">
      <c r="E903" s="81"/>
      <c r="H903" s="81"/>
      <c r="I903" s="81"/>
      <c r="J903" s="81"/>
      <c r="K903" s="81"/>
      <c r="L903" s="81"/>
    </row>
    <row r="904" spans="5:12" ht="15.75" customHeight="1" x14ac:dyDescent="0.3">
      <c r="E904" s="81"/>
      <c r="H904" s="81"/>
      <c r="I904" s="81"/>
      <c r="J904" s="81"/>
      <c r="K904" s="81"/>
      <c r="L904" s="81"/>
    </row>
    <row r="905" spans="5:12" ht="15.75" customHeight="1" x14ac:dyDescent="0.3">
      <c r="E905" s="81"/>
      <c r="H905" s="81"/>
      <c r="I905" s="81"/>
      <c r="J905" s="81"/>
      <c r="K905" s="81"/>
      <c r="L905" s="81"/>
    </row>
    <row r="906" spans="5:12" ht="15.75" customHeight="1" x14ac:dyDescent="0.3">
      <c r="E906" s="81"/>
      <c r="H906" s="81"/>
      <c r="I906" s="81"/>
      <c r="J906" s="81"/>
      <c r="K906" s="81"/>
      <c r="L906" s="81"/>
    </row>
    <row r="907" spans="5:12" ht="15.75" customHeight="1" x14ac:dyDescent="0.3">
      <c r="E907" s="81"/>
      <c r="H907" s="81"/>
      <c r="I907" s="81"/>
      <c r="J907" s="81"/>
      <c r="K907" s="81"/>
      <c r="L907" s="81"/>
    </row>
    <row r="908" spans="5:12" ht="15.75" customHeight="1" x14ac:dyDescent="0.3">
      <c r="E908" s="81"/>
      <c r="H908" s="81"/>
      <c r="I908" s="81"/>
      <c r="J908" s="81"/>
      <c r="K908" s="81"/>
      <c r="L908" s="81"/>
    </row>
    <row r="909" spans="5:12" ht="15.75" customHeight="1" x14ac:dyDescent="0.3">
      <c r="E909" s="81"/>
      <c r="H909" s="81"/>
      <c r="I909" s="81"/>
      <c r="J909" s="81"/>
      <c r="K909" s="81"/>
      <c r="L909" s="81"/>
    </row>
    <row r="910" spans="5:12" ht="15.75" customHeight="1" x14ac:dyDescent="0.3">
      <c r="E910" s="81"/>
      <c r="H910" s="81"/>
      <c r="I910" s="81"/>
      <c r="J910" s="81"/>
      <c r="K910" s="81"/>
      <c r="L910" s="81"/>
    </row>
    <row r="911" spans="5:12" ht="15.75" customHeight="1" x14ac:dyDescent="0.3">
      <c r="E911" s="81"/>
      <c r="H911" s="81"/>
      <c r="I911" s="81"/>
      <c r="J911" s="81"/>
      <c r="K911" s="81"/>
      <c r="L911" s="81"/>
    </row>
    <row r="912" spans="5:12" ht="15.75" customHeight="1" x14ac:dyDescent="0.3">
      <c r="E912" s="81"/>
      <c r="H912" s="81"/>
      <c r="I912" s="81"/>
      <c r="J912" s="81"/>
      <c r="K912" s="81"/>
      <c r="L912" s="81"/>
    </row>
    <row r="913" spans="5:12" ht="15.75" customHeight="1" x14ac:dyDescent="0.3">
      <c r="E913" s="81"/>
      <c r="H913" s="81"/>
      <c r="I913" s="81"/>
      <c r="J913" s="81"/>
      <c r="K913" s="81"/>
      <c r="L913" s="81"/>
    </row>
    <row r="914" spans="5:12" ht="15.75" customHeight="1" x14ac:dyDescent="0.3">
      <c r="E914" s="81"/>
      <c r="H914" s="81"/>
      <c r="I914" s="81"/>
      <c r="J914" s="81"/>
      <c r="K914" s="81"/>
      <c r="L914" s="81"/>
    </row>
    <row r="915" spans="5:12" ht="15.75" customHeight="1" x14ac:dyDescent="0.3">
      <c r="E915" s="81"/>
      <c r="H915" s="81"/>
      <c r="I915" s="81"/>
      <c r="J915" s="81"/>
      <c r="K915" s="81"/>
      <c r="L915" s="81"/>
    </row>
    <row r="916" spans="5:12" ht="15.75" customHeight="1" x14ac:dyDescent="0.3">
      <c r="E916" s="81"/>
      <c r="H916" s="81"/>
      <c r="I916" s="81"/>
      <c r="J916" s="81"/>
      <c r="K916" s="81"/>
      <c r="L916" s="81"/>
    </row>
    <row r="917" spans="5:12" ht="15.75" customHeight="1" x14ac:dyDescent="0.3">
      <c r="E917" s="81"/>
      <c r="H917" s="81"/>
      <c r="I917" s="81"/>
      <c r="J917" s="81"/>
      <c r="K917" s="81"/>
      <c r="L917" s="81"/>
    </row>
    <row r="918" spans="5:12" ht="15.75" customHeight="1" x14ac:dyDescent="0.3">
      <c r="E918" s="81"/>
      <c r="H918" s="81"/>
      <c r="I918" s="81"/>
      <c r="J918" s="81"/>
      <c r="K918" s="81"/>
      <c r="L918" s="81"/>
    </row>
    <row r="919" spans="5:12" ht="15.75" customHeight="1" x14ac:dyDescent="0.3">
      <c r="E919" s="81"/>
      <c r="H919" s="81"/>
      <c r="I919" s="81"/>
      <c r="J919" s="81"/>
      <c r="K919" s="81"/>
      <c r="L919" s="81"/>
    </row>
    <row r="920" spans="5:12" ht="15.75" customHeight="1" x14ac:dyDescent="0.3">
      <c r="E920" s="81"/>
      <c r="H920" s="81"/>
      <c r="I920" s="81"/>
      <c r="J920" s="81"/>
      <c r="K920" s="81"/>
      <c r="L920" s="81"/>
    </row>
    <row r="921" spans="5:12" ht="15.75" customHeight="1" x14ac:dyDescent="0.3">
      <c r="E921" s="81"/>
      <c r="H921" s="81"/>
      <c r="I921" s="81"/>
      <c r="J921" s="81"/>
      <c r="K921" s="81"/>
      <c r="L921" s="81"/>
    </row>
    <row r="922" spans="5:12" ht="15.75" customHeight="1" x14ac:dyDescent="0.3">
      <c r="E922" s="81"/>
      <c r="H922" s="81"/>
      <c r="I922" s="81"/>
      <c r="J922" s="81"/>
      <c r="K922" s="81"/>
      <c r="L922" s="81"/>
    </row>
    <row r="923" spans="5:12" ht="15.75" customHeight="1" x14ac:dyDescent="0.3">
      <c r="E923" s="81"/>
      <c r="H923" s="81"/>
      <c r="I923" s="81"/>
      <c r="J923" s="81"/>
      <c r="K923" s="81"/>
      <c r="L923" s="81"/>
    </row>
    <row r="924" spans="5:12" ht="15.75" customHeight="1" x14ac:dyDescent="0.3">
      <c r="E924" s="81"/>
      <c r="H924" s="81"/>
      <c r="I924" s="81"/>
      <c r="J924" s="81"/>
      <c r="K924" s="81"/>
      <c r="L924" s="81"/>
    </row>
    <row r="925" spans="5:12" ht="15.75" customHeight="1" x14ac:dyDescent="0.3">
      <c r="E925" s="81"/>
      <c r="H925" s="81"/>
      <c r="I925" s="81"/>
      <c r="J925" s="81"/>
      <c r="K925" s="81"/>
      <c r="L925" s="81"/>
    </row>
    <row r="926" spans="5:12" ht="15.75" customHeight="1" x14ac:dyDescent="0.3">
      <c r="E926" s="81"/>
      <c r="H926" s="81"/>
      <c r="I926" s="81"/>
      <c r="J926" s="81"/>
      <c r="K926" s="81"/>
      <c r="L926" s="81"/>
    </row>
    <row r="927" spans="5:12" ht="15.75" customHeight="1" x14ac:dyDescent="0.3">
      <c r="E927" s="81"/>
      <c r="H927" s="81"/>
      <c r="I927" s="81"/>
      <c r="J927" s="81"/>
      <c r="K927" s="81"/>
      <c r="L927" s="81"/>
    </row>
    <row r="928" spans="5:12" ht="15.75" customHeight="1" x14ac:dyDescent="0.3">
      <c r="E928" s="81"/>
      <c r="H928" s="81"/>
      <c r="I928" s="81"/>
      <c r="J928" s="81"/>
      <c r="K928" s="81"/>
      <c r="L928" s="81"/>
    </row>
    <row r="929" spans="5:12" ht="15.75" customHeight="1" x14ac:dyDescent="0.3">
      <c r="E929" s="81"/>
      <c r="H929" s="81"/>
      <c r="I929" s="81"/>
      <c r="J929" s="81"/>
      <c r="K929" s="81"/>
      <c r="L929" s="81"/>
    </row>
    <row r="930" spans="5:12" ht="15.75" customHeight="1" x14ac:dyDescent="0.3">
      <c r="E930" s="81"/>
      <c r="H930" s="81"/>
      <c r="I930" s="81"/>
      <c r="J930" s="81"/>
      <c r="K930" s="81"/>
      <c r="L930" s="81"/>
    </row>
    <row r="931" spans="5:12" ht="15.75" customHeight="1" x14ac:dyDescent="0.3">
      <c r="E931" s="81"/>
      <c r="H931" s="81"/>
      <c r="I931" s="81"/>
      <c r="J931" s="81"/>
      <c r="K931" s="81"/>
      <c r="L931" s="81"/>
    </row>
    <row r="932" spans="5:12" ht="15.75" customHeight="1" x14ac:dyDescent="0.3">
      <c r="E932" s="81"/>
      <c r="H932" s="81"/>
      <c r="I932" s="81"/>
      <c r="J932" s="81"/>
      <c r="K932" s="81"/>
      <c r="L932" s="81"/>
    </row>
    <row r="933" spans="5:12" ht="15.75" customHeight="1" x14ac:dyDescent="0.3">
      <c r="E933" s="81"/>
      <c r="H933" s="81"/>
      <c r="I933" s="81"/>
      <c r="J933" s="81"/>
      <c r="K933" s="81"/>
      <c r="L933" s="81"/>
    </row>
    <row r="934" spans="5:12" ht="15.75" customHeight="1" x14ac:dyDescent="0.3">
      <c r="E934" s="81"/>
      <c r="H934" s="81"/>
      <c r="I934" s="81"/>
      <c r="J934" s="81"/>
      <c r="K934" s="81"/>
      <c r="L934" s="81"/>
    </row>
    <row r="935" spans="5:12" ht="15.75" customHeight="1" x14ac:dyDescent="0.3">
      <c r="E935" s="81"/>
      <c r="H935" s="81"/>
      <c r="I935" s="81"/>
      <c r="J935" s="81"/>
      <c r="K935" s="81"/>
      <c r="L935" s="81"/>
    </row>
    <row r="936" spans="5:12" ht="15.75" customHeight="1" x14ac:dyDescent="0.3">
      <c r="E936" s="81"/>
      <c r="H936" s="81"/>
      <c r="I936" s="81"/>
      <c r="J936" s="81"/>
      <c r="K936" s="81"/>
      <c r="L936" s="81"/>
    </row>
    <row r="937" spans="5:12" ht="15.75" customHeight="1" x14ac:dyDescent="0.3">
      <c r="E937" s="81"/>
      <c r="H937" s="81"/>
      <c r="I937" s="81"/>
      <c r="J937" s="81"/>
      <c r="K937" s="81"/>
      <c r="L937" s="81"/>
    </row>
    <row r="938" spans="5:12" ht="15.75" customHeight="1" x14ac:dyDescent="0.3">
      <c r="E938" s="81"/>
      <c r="H938" s="81"/>
      <c r="I938" s="81"/>
      <c r="J938" s="81"/>
      <c r="K938" s="81"/>
      <c r="L938" s="81"/>
    </row>
    <row r="939" spans="5:12" ht="15.75" customHeight="1" x14ac:dyDescent="0.3">
      <c r="E939" s="81"/>
      <c r="H939" s="81"/>
      <c r="I939" s="81"/>
      <c r="J939" s="81"/>
      <c r="K939" s="81"/>
      <c r="L939" s="81"/>
    </row>
    <row r="940" spans="5:12" ht="15.75" customHeight="1" x14ac:dyDescent="0.3">
      <c r="E940" s="81"/>
      <c r="H940" s="81"/>
      <c r="I940" s="81"/>
      <c r="J940" s="81"/>
      <c r="K940" s="81"/>
      <c r="L940" s="81"/>
    </row>
    <row r="941" spans="5:12" ht="15.75" customHeight="1" x14ac:dyDescent="0.3">
      <c r="E941" s="81"/>
      <c r="H941" s="81"/>
      <c r="I941" s="81"/>
      <c r="J941" s="81"/>
      <c r="K941" s="81"/>
      <c r="L941" s="81"/>
    </row>
    <row r="942" spans="5:12" ht="15.75" customHeight="1" x14ac:dyDescent="0.3">
      <c r="E942" s="81"/>
      <c r="H942" s="81"/>
      <c r="I942" s="81"/>
      <c r="J942" s="81"/>
      <c r="K942" s="81"/>
      <c r="L942" s="81"/>
    </row>
    <row r="943" spans="5:12" ht="15.75" customHeight="1" x14ac:dyDescent="0.3">
      <c r="E943" s="81"/>
      <c r="H943" s="81"/>
      <c r="I943" s="81"/>
      <c r="J943" s="81"/>
      <c r="K943" s="81"/>
      <c r="L943" s="81"/>
    </row>
    <row r="944" spans="5:12" ht="15.75" customHeight="1" x14ac:dyDescent="0.3">
      <c r="E944" s="81"/>
      <c r="H944" s="81"/>
      <c r="I944" s="81"/>
      <c r="J944" s="81"/>
      <c r="K944" s="81"/>
      <c r="L944" s="81"/>
    </row>
    <row r="945" spans="5:12" ht="15.75" customHeight="1" x14ac:dyDescent="0.3">
      <c r="E945" s="81"/>
      <c r="H945" s="81"/>
      <c r="I945" s="81"/>
      <c r="J945" s="81"/>
      <c r="K945" s="81"/>
      <c r="L945" s="81"/>
    </row>
    <row r="946" spans="5:12" ht="15.75" customHeight="1" x14ac:dyDescent="0.3">
      <c r="E946" s="81"/>
      <c r="H946" s="81"/>
      <c r="I946" s="81"/>
      <c r="J946" s="81"/>
      <c r="K946" s="81"/>
      <c r="L946" s="81"/>
    </row>
    <row r="947" spans="5:12" ht="15.75" customHeight="1" x14ac:dyDescent="0.3">
      <c r="E947" s="81"/>
      <c r="H947" s="81"/>
      <c r="I947" s="81"/>
      <c r="J947" s="81"/>
      <c r="K947" s="81"/>
      <c r="L947" s="81"/>
    </row>
    <row r="948" spans="5:12" ht="15.75" customHeight="1" x14ac:dyDescent="0.3">
      <c r="E948" s="81"/>
      <c r="H948" s="81"/>
      <c r="I948" s="81"/>
      <c r="J948" s="81"/>
      <c r="K948" s="81"/>
      <c r="L948" s="81"/>
    </row>
    <row r="949" spans="5:12" ht="15.75" customHeight="1" x14ac:dyDescent="0.3">
      <c r="E949" s="81"/>
      <c r="H949" s="81"/>
      <c r="I949" s="81"/>
      <c r="J949" s="81"/>
      <c r="K949" s="81"/>
      <c r="L949" s="81"/>
    </row>
    <row r="950" spans="5:12" ht="15.75" customHeight="1" x14ac:dyDescent="0.3">
      <c r="E950" s="81"/>
      <c r="H950" s="81"/>
      <c r="I950" s="81"/>
      <c r="J950" s="81"/>
      <c r="K950" s="81"/>
      <c r="L950" s="81"/>
    </row>
    <row r="951" spans="5:12" ht="15.75" customHeight="1" x14ac:dyDescent="0.3">
      <c r="E951" s="81"/>
      <c r="H951" s="81"/>
      <c r="I951" s="81"/>
      <c r="J951" s="81"/>
      <c r="K951" s="81"/>
      <c r="L951" s="81"/>
    </row>
    <row r="952" spans="5:12" ht="15.75" customHeight="1" x14ac:dyDescent="0.3">
      <c r="E952" s="81"/>
      <c r="H952" s="81"/>
      <c r="I952" s="81"/>
      <c r="J952" s="81"/>
      <c r="K952" s="81"/>
      <c r="L952" s="81"/>
    </row>
    <row r="953" spans="5:12" ht="15.75" customHeight="1" x14ac:dyDescent="0.3">
      <c r="E953" s="81"/>
      <c r="H953" s="81"/>
      <c r="I953" s="81"/>
      <c r="J953" s="81"/>
      <c r="K953" s="81"/>
      <c r="L953" s="81"/>
    </row>
    <row r="954" spans="5:12" ht="15.75" customHeight="1" x14ac:dyDescent="0.3">
      <c r="E954" s="81"/>
      <c r="H954" s="81"/>
      <c r="I954" s="81"/>
      <c r="J954" s="81"/>
      <c r="K954" s="81"/>
      <c r="L954" s="81"/>
    </row>
    <row r="955" spans="5:12" ht="15.75" customHeight="1" x14ac:dyDescent="0.3">
      <c r="E955" s="81"/>
      <c r="H955" s="81"/>
      <c r="I955" s="81"/>
      <c r="J955" s="81"/>
      <c r="K955" s="81"/>
      <c r="L955" s="81"/>
    </row>
    <row r="956" spans="5:12" ht="15.75" customHeight="1" x14ac:dyDescent="0.3">
      <c r="E956" s="81"/>
      <c r="H956" s="81"/>
      <c r="I956" s="81"/>
      <c r="J956" s="81"/>
      <c r="K956" s="81"/>
      <c r="L956" s="81"/>
    </row>
    <row r="957" spans="5:12" ht="15.75" customHeight="1" x14ac:dyDescent="0.3">
      <c r="E957" s="81"/>
      <c r="H957" s="81"/>
      <c r="I957" s="81"/>
      <c r="J957" s="81"/>
      <c r="K957" s="81"/>
      <c r="L957" s="81"/>
    </row>
    <row r="958" spans="5:12" ht="15.75" customHeight="1" x14ac:dyDescent="0.3">
      <c r="E958" s="81"/>
      <c r="H958" s="81"/>
      <c r="I958" s="81"/>
      <c r="J958" s="81"/>
      <c r="K958" s="81"/>
      <c r="L958" s="81"/>
    </row>
    <row r="959" spans="5:12" ht="15.75" customHeight="1" x14ac:dyDescent="0.3">
      <c r="E959" s="81"/>
      <c r="H959" s="81"/>
      <c r="I959" s="81"/>
      <c r="J959" s="81"/>
      <c r="K959" s="81"/>
      <c r="L959" s="81"/>
    </row>
    <row r="960" spans="5:12" ht="15.75" customHeight="1" x14ac:dyDescent="0.3">
      <c r="E960" s="81"/>
      <c r="H960" s="81"/>
      <c r="I960" s="81"/>
      <c r="J960" s="81"/>
      <c r="K960" s="81"/>
      <c r="L960" s="81"/>
    </row>
    <row r="961" spans="5:12" ht="15.75" customHeight="1" x14ac:dyDescent="0.3">
      <c r="E961" s="81"/>
      <c r="H961" s="81"/>
      <c r="I961" s="81"/>
      <c r="J961" s="81"/>
      <c r="K961" s="81"/>
      <c r="L961" s="81"/>
    </row>
    <row r="962" spans="5:12" ht="15.75" customHeight="1" x14ac:dyDescent="0.3">
      <c r="E962" s="81"/>
      <c r="H962" s="81"/>
      <c r="I962" s="81"/>
      <c r="J962" s="81"/>
      <c r="K962" s="81"/>
      <c r="L962" s="81"/>
    </row>
    <row r="963" spans="5:12" ht="15.75" customHeight="1" x14ac:dyDescent="0.3">
      <c r="E963" s="81"/>
      <c r="H963" s="81"/>
      <c r="I963" s="81"/>
      <c r="J963" s="81"/>
      <c r="K963" s="81"/>
      <c r="L963" s="81"/>
    </row>
    <row r="964" spans="5:12" ht="15.75" customHeight="1" x14ac:dyDescent="0.3">
      <c r="E964" s="81"/>
      <c r="H964" s="81"/>
      <c r="I964" s="81"/>
      <c r="J964" s="81"/>
      <c r="K964" s="81"/>
      <c r="L964" s="81"/>
    </row>
    <row r="965" spans="5:12" ht="15.75" customHeight="1" x14ac:dyDescent="0.3">
      <c r="E965" s="81"/>
      <c r="H965" s="81"/>
      <c r="I965" s="81"/>
      <c r="J965" s="81"/>
      <c r="K965" s="81"/>
      <c r="L965" s="81"/>
    </row>
    <row r="966" spans="5:12" ht="15.75" customHeight="1" x14ac:dyDescent="0.3">
      <c r="E966" s="81"/>
      <c r="H966" s="81"/>
      <c r="I966" s="81"/>
      <c r="J966" s="81"/>
      <c r="K966" s="81"/>
      <c r="L966" s="81"/>
    </row>
    <row r="967" spans="5:12" ht="15.75" customHeight="1" x14ac:dyDescent="0.3">
      <c r="E967" s="81"/>
      <c r="H967" s="81"/>
      <c r="I967" s="81"/>
      <c r="J967" s="81"/>
      <c r="K967" s="81"/>
      <c r="L967" s="81"/>
    </row>
    <row r="968" spans="5:12" ht="15.75" customHeight="1" x14ac:dyDescent="0.3">
      <c r="E968" s="81"/>
      <c r="H968" s="81"/>
      <c r="I968" s="81"/>
      <c r="J968" s="81"/>
      <c r="K968" s="81"/>
      <c r="L968" s="81"/>
    </row>
    <row r="969" spans="5:12" ht="15.75" customHeight="1" x14ac:dyDescent="0.3">
      <c r="E969" s="81"/>
      <c r="H969" s="81"/>
      <c r="I969" s="81"/>
      <c r="J969" s="81"/>
      <c r="K969" s="81"/>
      <c r="L969" s="81"/>
    </row>
    <row r="970" spans="5:12" ht="15.75" customHeight="1" x14ac:dyDescent="0.3">
      <c r="E970" s="81"/>
      <c r="H970" s="81"/>
      <c r="I970" s="81"/>
      <c r="J970" s="81"/>
      <c r="K970" s="81"/>
      <c r="L970" s="81"/>
    </row>
    <row r="971" spans="5:12" ht="15.75" customHeight="1" x14ac:dyDescent="0.3">
      <c r="E971" s="81"/>
      <c r="H971" s="81"/>
      <c r="I971" s="81"/>
      <c r="J971" s="81"/>
      <c r="K971" s="81"/>
      <c r="L971" s="81"/>
    </row>
    <row r="972" spans="5:12" ht="15.75" customHeight="1" x14ac:dyDescent="0.3">
      <c r="E972" s="81"/>
      <c r="H972" s="81"/>
      <c r="I972" s="81"/>
      <c r="J972" s="81"/>
      <c r="K972" s="81"/>
      <c r="L972" s="81"/>
    </row>
    <row r="973" spans="5:12" ht="15.75" customHeight="1" x14ac:dyDescent="0.3">
      <c r="E973" s="81"/>
      <c r="H973" s="81"/>
      <c r="I973" s="81"/>
      <c r="J973" s="81"/>
      <c r="K973" s="81"/>
      <c r="L973" s="81"/>
    </row>
    <row r="974" spans="5:12" ht="15.75" customHeight="1" x14ac:dyDescent="0.3">
      <c r="E974" s="81"/>
      <c r="H974" s="81"/>
      <c r="I974" s="81"/>
      <c r="J974" s="81"/>
      <c r="K974" s="81"/>
      <c r="L974" s="81"/>
    </row>
    <row r="975" spans="5:12" ht="15.75" customHeight="1" x14ac:dyDescent="0.3">
      <c r="E975" s="81"/>
      <c r="H975" s="81"/>
      <c r="I975" s="81"/>
      <c r="J975" s="81"/>
      <c r="K975" s="81"/>
      <c r="L975" s="81"/>
    </row>
    <row r="976" spans="5:12" ht="15.75" customHeight="1" x14ac:dyDescent="0.3">
      <c r="E976" s="81"/>
      <c r="H976" s="81"/>
      <c r="I976" s="81"/>
      <c r="J976" s="81"/>
      <c r="K976" s="81"/>
      <c r="L976" s="81"/>
    </row>
    <row r="977" spans="5:12" ht="15.75" customHeight="1" x14ac:dyDescent="0.3">
      <c r="E977" s="81"/>
      <c r="H977" s="81"/>
      <c r="I977" s="81"/>
      <c r="J977" s="81"/>
      <c r="K977" s="81"/>
      <c r="L977" s="81"/>
    </row>
    <row r="978" spans="5:12" ht="15.75" customHeight="1" x14ac:dyDescent="0.3">
      <c r="E978" s="81"/>
      <c r="H978" s="81"/>
      <c r="I978" s="81"/>
      <c r="J978" s="81"/>
      <c r="K978" s="81"/>
      <c r="L978" s="81"/>
    </row>
    <row r="979" spans="5:12" ht="15.75" customHeight="1" x14ac:dyDescent="0.3">
      <c r="E979" s="81"/>
      <c r="H979" s="81"/>
      <c r="I979" s="81"/>
      <c r="J979" s="81"/>
      <c r="K979" s="81"/>
      <c r="L979" s="81"/>
    </row>
    <row r="980" spans="5:12" ht="15.75" customHeight="1" x14ac:dyDescent="0.3">
      <c r="E980" s="81"/>
      <c r="H980" s="81"/>
      <c r="I980" s="81"/>
      <c r="J980" s="81"/>
      <c r="K980" s="81"/>
      <c r="L980" s="81"/>
    </row>
    <row r="981" spans="5:12" ht="15.75" customHeight="1" x14ac:dyDescent="0.3">
      <c r="E981" s="81"/>
      <c r="H981" s="81"/>
      <c r="I981" s="81"/>
      <c r="J981" s="81"/>
      <c r="K981" s="81"/>
      <c r="L981" s="81"/>
    </row>
    <row r="982" spans="5:12" ht="15.75" customHeight="1" x14ac:dyDescent="0.3">
      <c r="E982" s="81"/>
      <c r="H982" s="81"/>
      <c r="I982" s="81"/>
      <c r="J982" s="81"/>
      <c r="K982" s="81"/>
      <c r="L982" s="81"/>
    </row>
    <row r="983" spans="5:12" ht="15.75" customHeight="1" x14ac:dyDescent="0.3">
      <c r="E983" s="81"/>
      <c r="H983" s="81"/>
      <c r="I983" s="81"/>
      <c r="J983" s="81"/>
      <c r="K983" s="81"/>
      <c r="L983" s="81"/>
    </row>
    <row r="984" spans="5:12" ht="15.75" customHeight="1" x14ac:dyDescent="0.3">
      <c r="E984" s="81"/>
      <c r="H984" s="81"/>
      <c r="I984" s="81"/>
      <c r="J984" s="81"/>
      <c r="K984" s="81"/>
      <c r="L984" s="81"/>
    </row>
    <row r="985" spans="5:12" ht="15.75" customHeight="1" x14ac:dyDescent="0.3">
      <c r="E985" s="81"/>
      <c r="H985" s="81"/>
      <c r="I985" s="81"/>
      <c r="J985" s="81"/>
      <c r="K985" s="81"/>
      <c r="L985" s="81"/>
    </row>
    <row r="986" spans="5:12" ht="15.75" customHeight="1" x14ac:dyDescent="0.3">
      <c r="E986" s="81"/>
      <c r="H986" s="81"/>
      <c r="I986" s="81"/>
      <c r="J986" s="81"/>
      <c r="K986" s="81"/>
      <c r="L986" s="81"/>
    </row>
    <row r="987" spans="5:12" ht="15.75" customHeight="1" x14ac:dyDescent="0.3">
      <c r="E987" s="81"/>
      <c r="H987" s="81"/>
      <c r="I987" s="81"/>
      <c r="J987" s="81"/>
      <c r="K987" s="81"/>
      <c r="L987" s="81"/>
    </row>
    <row r="988" spans="5:12" ht="15.75" customHeight="1" x14ac:dyDescent="0.3">
      <c r="E988" s="81"/>
      <c r="H988" s="81"/>
      <c r="I988" s="81"/>
      <c r="J988" s="81"/>
      <c r="K988" s="81"/>
      <c r="L988" s="81"/>
    </row>
    <row r="989" spans="5:12" ht="15.75" customHeight="1" x14ac:dyDescent="0.3">
      <c r="E989" s="81"/>
      <c r="H989" s="81"/>
      <c r="I989" s="81"/>
      <c r="J989" s="81"/>
      <c r="K989" s="81"/>
      <c r="L989" s="81"/>
    </row>
    <row r="990" spans="5:12" ht="15.75" customHeight="1" x14ac:dyDescent="0.3">
      <c r="E990" s="81"/>
      <c r="H990" s="81"/>
      <c r="I990" s="81"/>
      <c r="J990" s="81"/>
      <c r="K990" s="81"/>
      <c r="L990" s="81"/>
    </row>
    <row r="991" spans="5:12" ht="15.75" customHeight="1" x14ac:dyDescent="0.3">
      <c r="E991" s="81"/>
      <c r="H991" s="81"/>
      <c r="I991" s="81"/>
      <c r="J991" s="81"/>
      <c r="K991" s="81"/>
      <c r="L991" s="81"/>
    </row>
    <row r="992" spans="5:12" ht="15.75" customHeight="1" x14ac:dyDescent="0.3">
      <c r="E992" s="81"/>
      <c r="H992" s="81"/>
      <c r="I992" s="81"/>
      <c r="J992" s="81"/>
      <c r="K992" s="81"/>
      <c r="L992" s="81"/>
    </row>
    <row r="993" spans="5:12" ht="15.75" customHeight="1" x14ac:dyDescent="0.3">
      <c r="E993" s="81"/>
      <c r="H993" s="81"/>
      <c r="I993" s="81"/>
      <c r="J993" s="81"/>
      <c r="K993" s="81"/>
      <c r="L993" s="81"/>
    </row>
  </sheetData>
  <mergeCells count="4">
    <mergeCell ref="B2:K2"/>
    <mergeCell ref="B3:E4"/>
    <mergeCell ref="F3:G4"/>
    <mergeCell ref="B133:G13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1838-0E70-4531-BE20-A912CECC86A0}">
  <dimension ref="B1:H951"/>
  <sheetViews>
    <sheetView zoomScaleNormal="100" workbookViewId="0">
      <selection activeCell="J8" sqref="J8"/>
    </sheetView>
  </sheetViews>
  <sheetFormatPr baseColWidth="10" defaultColWidth="14.453125" defaultRowHeight="15" customHeight="1" x14ac:dyDescent="0.3"/>
  <cols>
    <col min="1" max="1" width="0.81640625" style="11" customWidth="1"/>
    <col min="2" max="2" width="3.81640625" style="11" customWidth="1"/>
    <col min="3" max="3" width="51" style="11" customWidth="1"/>
    <col min="4" max="4" width="16.7265625" style="11" customWidth="1"/>
    <col min="5" max="5" width="17.54296875" style="11" customWidth="1"/>
    <col min="6" max="8" width="15.453125" style="11" customWidth="1"/>
    <col min="9" max="9" width="1.54296875" style="11" customWidth="1"/>
    <col min="10" max="19" width="10.7265625" style="11" customWidth="1"/>
    <col min="20" max="16384" width="14.453125" style="11"/>
  </cols>
  <sheetData>
    <row r="1" spans="2:8" ht="14.5" x14ac:dyDescent="0.35">
      <c r="C1" s="9"/>
      <c r="D1" s="10"/>
    </row>
    <row r="2" spans="2:8" ht="14" x14ac:dyDescent="0.3">
      <c r="C2" s="258" t="s">
        <v>289</v>
      </c>
      <c r="D2" s="259"/>
      <c r="E2" s="259"/>
      <c r="F2" s="259"/>
      <c r="G2" s="259"/>
      <c r="H2" s="259"/>
    </row>
    <row r="3" spans="2:8" ht="21" customHeight="1" x14ac:dyDescent="0.3">
      <c r="B3" s="263" t="s">
        <v>7</v>
      </c>
      <c r="C3" s="264"/>
      <c r="D3" s="260" t="s">
        <v>8</v>
      </c>
      <c r="E3" s="260" t="s">
        <v>9</v>
      </c>
      <c r="F3" s="260" t="s">
        <v>288</v>
      </c>
      <c r="G3" s="260" t="s">
        <v>286</v>
      </c>
      <c r="H3" s="260" t="s">
        <v>287</v>
      </c>
    </row>
    <row r="4" spans="2:8" ht="21" customHeight="1" x14ac:dyDescent="0.3">
      <c r="B4" s="263"/>
      <c r="C4" s="264"/>
      <c r="D4" s="261"/>
      <c r="E4" s="261"/>
      <c r="F4" s="261"/>
      <c r="G4" s="261"/>
      <c r="H4" s="262"/>
    </row>
    <row r="5" spans="2:8" ht="57" customHeight="1" x14ac:dyDescent="0.3">
      <c r="B5" s="72" t="s">
        <v>70</v>
      </c>
      <c r="C5" s="222" t="s">
        <v>256</v>
      </c>
      <c r="D5" s="73" t="s">
        <v>82</v>
      </c>
      <c r="E5" s="74">
        <f>16423.82+174.84+322.08</f>
        <v>16920.740000000002</v>
      </c>
      <c r="F5" s="75">
        <f>G5/E5</f>
        <v>26817.773410619153</v>
      </c>
      <c r="G5" s="75">
        <v>453776571.25999999</v>
      </c>
      <c r="H5" s="75">
        <f>G5*1.16</f>
        <v>526380822.66159993</v>
      </c>
    </row>
    <row r="6" spans="2:8" ht="57" customHeight="1" x14ac:dyDescent="0.3">
      <c r="B6" s="72" t="s">
        <v>74</v>
      </c>
      <c r="C6" s="222" t="s">
        <v>257</v>
      </c>
      <c r="D6" s="73" t="s">
        <v>82</v>
      </c>
      <c r="E6" s="74">
        <v>10999.57</v>
      </c>
      <c r="F6" s="75">
        <f t="shared" ref="F6:F8" si="0">G6/E6</f>
        <v>31417.147873053222</v>
      </c>
      <c r="G6" s="75">
        <v>345575117.23000002</v>
      </c>
      <c r="H6" s="75">
        <f>G6*1.16</f>
        <v>400867135.98680001</v>
      </c>
    </row>
    <row r="7" spans="2:8" ht="57" customHeight="1" x14ac:dyDescent="0.3">
      <c r="B7" s="72" t="s">
        <v>75</v>
      </c>
      <c r="C7" s="222" t="s">
        <v>258</v>
      </c>
      <c r="D7" s="73" t="s">
        <v>82</v>
      </c>
      <c r="E7" s="74">
        <v>14297.62</v>
      </c>
      <c r="F7" s="75">
        <f t="shared" si="0"/>
        <v>33721.232638718888</v>
      </c>
      <c r="G7" s="75">
        <v>482133370.19999999</v>
      </c>
      <c r="H7" s="75">
        <f>G7*1.16</f>
        <v>559274709.43199992</v>
      </c>
    </row>
    <row r="8" spans="2:8" ht="57" customHeight="1" x14ac:dyDescent="0.3">
      <c r="B8" s="72" t="s">
        <v>73</v>
      </c>
      <c r="C8" s="222" t="s">
        <v>259</v>
      </c>
      <c r="D8" s="73" t="s">
        <v>82</v>
      </c>
      <c r="E8" s="74">
        <v>30040.84</v>
      </c>
      <c r="F8" s="75">
        <f t="shared" si="0"/>
        <v>20400.865189189117</v>
      </c>
      <c r="G8" s="75">
        <v>612859127.00999999</v>
      </c>
      <c r="H8" s="75">
        <f>G8*1.16</f>
        <v>710916587.33159995</v>
      </c>
    </row>
    <row r="9" spans="2:8" ht="15.75" hidden="1" customHeight="1" x14ac:dyDescent="0.3">
      <c r="B9" s="72" t="s">
        <v>76</v>
      </c>
      <c r="C9" s="76"/>
      <c r="D9" s="73"/>
      <c r="E9" s="74"/>
      <c r="F9" s="77"/>
      <c r="G9" s="75"/>
      <c r="H9" s="75"/>
    </row>
    <row r="10" spans="2:8" ht="15.75" hidden="1" customHeight="1" x14ac:dyDescent="0.3">
      <c r="B10" s="72" t="s">
        <v>77</v>
      </c>
      <c r="C10" s="76"/>
      <c r="D10" s="73"/>
      <c r="E10" s="74"/>
      <c r="F10" s="77"/>
      <c r="G10" s="75"/>
      <c r="H10" s="75"/>
    </row>
    <row r="11" spans="2:8" ht="15.75" hidden="1" customHeight="1" x14ac:dyDescent="0.3">
      <c r="B11" s="72" t="s">
        <v>72</v>
      </c>
      <c r="C11" s="76"/>
      <c r="D11" s="73"/>
      <c r="E11" s="74"/>
      <c r="F11" s="77"/>
      <c r="G11" s="75"/>
      <c r="H11" s="75"/>
    </row>
    <row r="12" spans="2:8" ht="15.75" hidden="1" customHeight="1" x14ac:dyDescent="0.3">
      <c r="B12" s="72" t="s">
        <v>71</v>
      </c>
      <c r="C12" s="76"/>
      <c r="D12" s="73"/>
      <c r="E12" s="74"/>
      <c r="F12" s="77"/>
      <c r="G12" s="75"/>
      <c r="H12" s="75"/>
    </row>
    <row r="13" spans="2:8" ht="15.75" hidden="1" customHeight="1" x14ac:dyDescent="0.3">
      <c r="B13" s="72" t="s">
        <v>78</v>
      </c>
      <c r="C13" s="76"/>
      <c r="D13" s="73"/>
      <c r="E13" s="74"/>
      <c r="F13" s="77"/>
      <c r="G13" s="75"/>
      <c r="H13" s="75"/>
    </row>
    <row r="14" spans="2:8" ht="15.75" hidden="1" customHeight="1" x14ac:dyDescent="0.3">
      <c r="B14" s="72" t="s">
        <v>79</v>
      </c>
      <c r="C14" s="76"/>
      <c r="D14" s="73"/>
      <c r="E14" s="74"/>
      <c r="F14" s="77"/>
      <c r="G14" s="75"/>
      <c r="H14" s="75"/>
    </row>
    <row r="15" spans="2:8" ht="15.75" hidden="1" customHeight="1" x14ac:dyDescent="0.3">
      <c r="B15" s="72" t="s">
        <v>80</v>
      </c>
      <c r="C15" s="76"/>
      <c r="D15" s="73"/>
      <c r="E15" s="74"/>
      <c r="F15" s="77"/>
      <c r="G15" s="75"/>
      <c r="H15" s="75"/>
    </row>
    <row r="16" spans="2:8" ht="15.75" customHeight="1" x14ac:dyDescent="0.3">
      <c r="B16" s="78"/>
      <c r="C16" s="253" t="s">
        <v>10</v>
      </c>
      <c r="D16" s="254"/>
      <c r="E16" s="254"/>
      <c r="F16" s="255"/>
      <c r="G16" s="256">
        <f>SUM(G5:G15)</f>
        <v>1894344185.7</v>
      </c>
      <c r="H16" s="257"/>
    </row>
    <row r="17" spans="2:8" ht="15.75" customHeight="1" x14ac:dyDescent="0.3">
      <c r="B17" s="78"/>
      <c r="C17" s="253" t="s">
        <v>11</v>
      </c>
      <c r="D17" s="254"/>
      <c r="E17" s="254"/>
      <c r="F17" s="255"/>
      <c r="G17" s="256">
        <f>(G16)*0.16</f>
        <v>303095069.71200001</v>
      </c>
      <c r="H17" s="257"/>
    </row>
    <row r="18" spans="2:8" ht="15.75" customHeight="1" x14ac:dyDescent="0.3">
      <c r="B18" s="78"/>
      <c r="C18" s="253" t="s">
        <v>12</v>
      </c>
      <c r="D18" s="254"/>
      <c r="E18" s="254"/>
      <c r="F18" s="255"/>
      <c r="G18" s="256">
        <f>G16+G17</f>
        <v>2197439255.4120002</v>
      </c>
      <c r="H18" s="257"/>
    </row>
    <row r="19" spans="2:8" ht="15.75" customHeight="1" x14ac:dyDescent="0.3"/>
    <row r="20" spans="2:8" ht="15.75" customHeight="1" x14ac:dyDescent="0.3"/>
    <row r="21" spans="2:8" ht="15.75" customHeight="1" x14ac:dyDescent="0.3"/>
    <row r="22" spans="2:8" ht="15.75" customHeight="1" x14ac:dyDescent="0.3"/>
    <row r="23" spans="2:8" ht="15.75" customHeight="1" x14ac:dyDescent="0.3">
      <c r="E23" s="79"/>
    </row>
    <row r="24" spans="2:8" ht="15.75" customHeight="1" x14ac:dyDescent="0.3"/>
    <row r="25" spans="2:8" ht="15.75" customHeight="1" x14ac:dyDescent="0.3"/>
    <row r="26" spans="2:8" ht="15.75" customHeight="1" x14ac:dyDescent="0.3"/>
    <row r="27" spans="2:8" ht="15.75" customHeight="1" x14ac:dyDescent="0.3"/>
    <row r="28" spans="2:8" ht="15.75" customHeight="1" x14ac:dyDescent="0.3"/>
    <row r="29" spans="2:8" ht="15.75" customHeight="1" x14ac:dyDescent="0.3"/>
    <row r="30" spans="2:8" ht="15.75" customHeight="1" x14ac:dyDescent="0.3"/>
    <row r="31" spans="2:8" ht="15.75" customHeight="1" x14ac:dyDescent="0.3"/>
    <row r="32" spans="2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</sheetData>
  <mergeCells count="13">
    <mergeCell ref="C2:H2"/>
    <mergeCell ref="D3:D4"/>
    <mergeCell ref="E3:E4"/>
    <mergeCell ref="F3:F4"/>
    <mergeCell ref="G3:G4"/>
    <mergeCell ref="H3:H4"/>
    <mergeCell ref="B3:C4"/>
    <mergeCell ref="C16:F16"/>
    <mergeCell ref="G16:H16"/>
    <mergeCell ref="C17:F17"/>
    <mergeCell ref="G17:H17"/>
    <mergeCell ref="C18:F18"/>
    <mergeCell ref="G18:H18"/>
  </mergeCells>
  <phoneticPr fontId="21" type="noConversion"/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11A1-89DA-435D-A70C-981BF38D2736}">
  <dimension ref="B1:I12"/>
  <sheetViews>
    <sheetView showGridLines="0" zoomScaleNormal="100" workbookViewId="0">
      <selection activeCell="B4" sqref="B4:B5"/>
    </sheetView>
  </sheetViews>
  <sheetFormatPr baseColWidth="10" defaultRowHeight="14.5" x14ac:dyDescent="0.35"/>
  <cols>
    <col min="2" max="2" width="45" customWidth="1"/>
    <col min="3" max="8" width="17.81640625" customWidth="1"/>
    <col min="9" max="9" width="15.1796875" bestFit="1" customWidth="1"/>
  </cols>
  <sheetData>
    <row r="1" spans="2:9" x14ac:dyDescent="0.35">
      <c r="D1" s="7"/>
    </row>
    <row r="2" spans="2:9" ht="15.5" x14ac:dyDescent="0.35">
      <c r="B2" s="265" t="s">
        <v>3</v>
      </c>
      <c r="C2" s="265"/>
      <c r="D2" s="265"/>
      <c r="E2" s="265"/>
      <c r="F2" s="265"/>
      <c r="G2" s="265"/>
      <c r="H2" s="265"/>
    </row>
    <row r="3" spans="2:9" ht="3.75" customHeight="1" x14ac:dyDescent="0.35"/>
    <row r="4" spans="2:9" x14ac:dyDescent="0.35">
      <c r="B4" s="5" t="s">
        <v>290</v>
      </c>
      <c r="C4" s="70">
        <v>1894344185.7</v>
      </c>
    </row>
    <row r="5" spans="2:9" x14ac:dyDescent="0.35">
      <c r="B5" s="5" t="s">
        <v>291</v>
      </c>
      <c r="C5" s="70">
        <v>2197439255.4120002</v>
      </c>
      <c r="D5" s="62"/>
      <c r="I5" s="7">
        <f>C5*0.1</f>
        <v>219743925.54120004</v>
      </c>
    </row>
    <row r="6" spans="2:9" x14ac:dyDescent="0.35">
      <c r="B6" s="5" t="s">
        <v>4</v>
      </c>
      <c r="C6" s="2">
        <v>29</v>
      </c>
      <c r="D6" s="8"/>
    </row>
    <row r="7" spans="2:9" x14ac:dyDescent="0.35">
      <c r="B7" s="5" t="s">
        <v>5</v>
      </c>
      <c r="C7" s="2">
        <v>3</v>
      </c>
      <c r="D7" s="6"/>
    </row>
    <row r="8" spans="2:9" x14ac:dyDescent="0.35">
      <c r="B8" s="5" t="s">
        <v>6</v>
      </c>
      <c r="C8">
        <f>SUM(C6:C7)</f>
        <v>32</v>
      </c>
    </row>
    <row r="9" spans="2:9" s="32" customFormat="1" ht="3.75" customHeight="1" x14ac:dyDescent="0.35">
      <c r="B9" s="33"/>
    </row>
    <row r="10" spans="2:9" ht="3.75" customHeight="1" x14ac:dyDescent="0.35"/>
    <row r="11" spans="2:9" ht="15.5" x14ac:dyDescent="0.35">
      <c r="B11" s="265"/>
      <c r="C11" s="265"/>
      <c r="D11" s="265"/>
      <c r="E11" s="265"/>
      <c r="F11" s="265"/>
      <c r="G11" s="265"/>
      <c r="H11" s="265"/>
    </row>
    <row r="12" spans="2:9" ht="5.25" customHeight="1" x14ac:dyDescent="0.35"/>
  </sheetData>
  <mergeCells count="2">
    <mergeCell ref="B2:H2"/>
    <mergeCell ref="B11:H11"/>
  </mergeCells>
  <phoneticPr fontId="2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E19A-60B2-4904-A16E-AA53FD43738E}">
  <dimension ref="A2:AU36"/>
  <sheetViews>
    <sheetView zoomScale="70" zoomScaleNormal="70" workbookViewId="0">
      <selection activeCell="E33" sqref="E33"/>
    </sheetView>
  </sheetViews>
  <sheetFormatPr baseColWidth="10" defaultColWidth="11.453125" defaultRowHeight="14.5" x14ac:dyDescent="0.35"/>
  <cols>
    <col min="1" max="1" width="11.54296875" style="12" bestFit="1" customWidth="1"/>
    <col min="2" max="2" width="11.54296875" style="12" customWidth="1"/>
    <col min="3" max="3" width="54.54296875" style="12" customWidth="1"/>
    <col min="4" max="4" width="22.26953125" style="12" customWidth="1"/>
    <col min="5" max="6" width="18.7265625" style="12" customWidth="1"/>
    <col min="7" max="7" width="21.54296875" style="12" customWidth="1"/>
    <col min="8" max="40" width="18.7265625" style="12" customWidth="1"/>
    <col min="41" max="42" width="2.7265625" style="12" customWidth="1"/>
    <col min="43" max="43" width="23.1796875" style="12" customWidth="1"/>
    <col min="44" max="44" width="23.453125" style="12" customWidth="1"/>
    <col min="45" max="45" width="24.1796875" style="12" customWidth="1"/>
    <col min="46" max="16384" width="11.453125" style="12"/>
  </cols>
  <sheetData>
    <row r="2" spans="1:47" x14ac:dyDescent="0.35">
      <c r="C2" s="13" t="s">
        <v>13</v>
      </c>
    </row>
    <row r="3" spans="1:47" x14ac:dyDescent="0.35">
      <c r="C3" s="13" t="s">
        <v>292</v>
      </c>
      <c r="D3" s="60">
        <f>(D6)/1.16</f>
        <v>1894344185.7000003</v>
      </c>
      <c r="E3" s="60">
        <f t="shared" ref="E3:AN3" si="0">(E6)/1.16</f>
        <v>50515844.952</v>
      </c>
      <c r="F3" s="60">
        <f t="shared" si="0"/>
        <v>50515844.952</v>
      </c>
      <c r="G3" s="60">
        <f t="shared" si="0"/>
        <v>50515844.952</v>
      </c>
      <c r="H3" s="60">
        <f t="shared" si="0"/>
        <v>50515844.952</v>
      </c>
      <c r="I3" s="60">
        <f t="shared" si="0"/>
        <v>50515844.952</v>
      </c>
      <c r="J3" s="60">
        <f t="shared" si="0"/>
        <v>50515844.952</v>
      </c>
      <c r="K3" s="60">
        <f t="shared" si="0"/>
        <v>50515844.952</v>
      </c>
      <c r="L3" s="60">
        <f t="shared" si="0"/>
        <v>50515844.952</v>
      </c>
      <c r="M3" s="60">
        <f t="shared" si="0"/>
        <v>50515844.952</v>
      </c>
      <c r="N3" s="60">
        <f t="shared" si="0"/>
        <v>50515844.952</v>
      </c>
      <c r="O3" s="60">
        <f t="shared" si="0"/>
        <v>50515844.952</v>
      </c>
      <c r="P3" s="60">
        <f t="shared" si="0"/>
        <v>50515844.952</v>
      </c>
      <c r="Q3" s="60">
        <f t="shared" si="0"/>
        <v>69459286.809</v>
      </c>
      <c r="R3" s="60">
        <f t="shared" si="0"/>
        <v>69459286.809</v>
      </c>
      <c r="S3" s="60">
        <f t="shared" si="0"/>
        <v>69459286.809</v>
      </c>
      <c r="T3" s="60">
        <f t="shared" si="0"/>
        <v>69459286.809</v>
      </c>
      <c r="U3" s="60">
        <f t="shared" si="0"/>
        <v>69459286.809</v>
      </c>
      <c r="V3" s="60">
        <f t="shared" si="0"/>
        <v>69459286.809</v>
      </c>
      <c r="W3" s="60">
        <f t="shared" si="0"/>
        <v>69459286.809</v>
      </c>
      <c r="X3" s="60">
        <f t="shared" si="0"/>
        <v>69459286.809</v>
      </c>
      <c r="Y3" s="60">
        <f t="shared" si="0"/>
        <v>69459286.809</v>
      </c>
      <c r="Z3" s="60">
        <f t="shared" si="0"/>
        <v>69459286.809</v>
      </c>
      <c r="AA3" s="60">
        <f t="shared" si="0"/>
        <v>69459286.809</v>
      </c>
      <c r="AB3" s="60">
        <f t="shared" si="0"/>
        <v>69459286.809</v>
      </c>
      <c r="AC3" s="60">
        <f t="shared" si="0"/>
        <v>37886883.713999994</v>
      </c>
      <c r="AD3" s="60">
        <f t="shared" si="0"/>
        <v>37886883.713999994</v>
      </c>
      <c r="AE3" s="60">
        <f t="shared" si="0"/>
        <v>37886883.713999994</v>
      </c>
      <c r="AF3" s="60">
        <f t="shared" si="0"/>
        <v>37886883.713999994</v>
      </c>
      <c r="AG3" s="60">
        <f t="shared" si="0"/>
        <v>37886883.713999994</v>
      </c>
      <c r="AH3" s="60">
        <f t="shared" si="0"/>
        <v>37886883.713999994</v>
      </c>
      <c r="AI3" s="60">
        <f t="shared" si="0"/>
        <v>37886883.713999994</v>
      </c>
      <c r="AJ3" s="60">
        <f t="shared" si="0"/>
        <v>37886883.713999994</v>
      </c>
      <c r="AK3" s="60">
        <f t="shared" si="0"/>
        <v>37886883.713999994</v>
      </c>
      <c r="AL3" s="60">
        <f t="shared" si="0"/>
        <v>37886883.713999994</v>
      </c>
      <c r="AM3" s="60">
        <f t="shared" si="0"/>
        <v>37886883.713999994</v>
      </c>
      <c r="AN3" s="60">
        <f t="shared" si="0"/>
        <v>37886883.713999994</v>
      </c>
    </row>
    <row r="4" spans="1:47" x14ac:dyDescent="0.35">
      <c r="B4" s="277" t="s">
        <v>14</v>
      </c>
      <c r="C4" s="277" t="s">
        <v>15</v>
      </c>
      <c r="D4" s="270" t="s">
        <v>16</v>
      </c>
      <c r="E4" s="270" t="s">
        <v>17</v>
      </c>
      <c r="F4" s="270" t="s">
        <v>18</v>
      </c>
      <c r="G4" s="270" t="s">
        <v>19</v>
      </c>
      <c r="H4" s="270" t="s">
        <v>20</v>
      </c>
      <c r="I4" s="270" t="s">
        <v>21</v>
      </c>
      <c r="J4" s="270" t="s">
        <v>22</v>
      </c>
      <c r="K4" s="270" t="s">
        <v>23</v>
      </c>
      <c r="L4" s="270" t="s">
        <v>24</v>
      </c>
      <c r="M4" s="270" t="s">
        <v>25</v>
      </c>
      <c r="N4" s="270" t="s">
        <v>26</v>
      </c>
      <c r="O4" s="270" t="s">
        <v>27</v>
      </c>
      <c r="P4" s="270" t="s">
        <v>28</v>
      </c>
      <c r="Q4" s="270" t="s">
        <v>29</v>
      </c>
      <c r="R4" s="270" t="s">
        <v>30</v>
      </c>
      <c r="S4" s="270" t="s">
        <v>31</v>
      </c>
      <c r="T4" s="270" t="s">
        <v>32</v>
      </c>
      <c r="U4" s="270" t="s">
        <v>33</v>
      </c>
      <c r="V4" s="270" t="s">
        <v>34</v>
      </c>
      <c r="W4" s="270" t="s">
        <v>35</v>
      </c>
      <c r="X4" s="270" t="s">
        <v>36</v>
      </c>
      <c r="Y4" s="270" t="s">
        <v>37</v>
      </c>
      <c r="Z4" s="270" t="s">
        <v>38</v>
      </c>
      <c r="AA4" s="270" t="s">
        <v>39</v>
      </c>
      <c r="AB4" s="270" t="s">
        <v>40</v>
      </c>
      <c r="AC4" s="270" t="s">
        <v>57</v>
      </c>
      <c r="AD4" s="270" t="s">
        <v>58</v>
      </c>
      <c r="AE4" s="270" t="s">
        <v>59</v>
      </c>
      <c r="AF4" s="270" t="s">
        <v>60</v>
      </c>
      <c r="AG4" s="270" t="s">
        <v>61</v>
      </c>
      <c r="AH4" s="270" t="s">
        <v>62</v>
      </c>
      <c r="AI4" s="270" t="s">
        <v>63</v>
      </c>
      <c r="AJ4" s="270" t="s">
        <v>64</v>
      </c>
      <c r="AK4" s="270" t="s">
        <v>65</v>
      </c>
      <c r="AL4" s="270" t="s">
        <v>66</v>
      </c>
      <c r="AM4" s="270" t="s">
        <v>67</v>
      </c>
      <c r="AN4" s="270" t="s">
        <v>68</v>
      </c>
      <c r="AQ4" s="277" t="s">
        <v>69</v>
      </c>
      <c r="AR4" s="277" t="s">
        <v>293</v>
      </c>
      <c r="AS4" s="277" t="s">
        <v>294</v>
      </c>
    </row>
    <row r="5" spans="1:47" x14ac:dyDescent="0.35">
      <c r="A5" s="12" t="s">
        <v>1</v>
      </c>
      <c r="B5" s="278"/>
      <c r="C5" s="278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Q5" s="279"/>
      <c r="AR5" s="279"/>
      <c r="AS5" s="279"/>
    </row>
    <row r="6" spans="1:47" x14ac:dyDescent="0.35">
      <c r="A6" s="14">
        <f>+SUM(A8:A28)</f>
        <v>1</v>
      </c>
      <c r="B6" s="279"/>
      <c r="C6" s="279"/>
      <c r="D6" s="15">
        <f>'Datos del Proyecto'!C5</f>
        <v>2197439255.4120002</v>
      </c>
      <c r="E6" s="16">
        <f>E8+E10+E12+E14+E16+E18+E20+E22+E24+E26+E28</f>
        <v>58598380.144319996</v>
      </c>
      <c r="F6" s="16">
        <f t="shared" ref="F6:AA6" si="1">F8+F10+F12+F14+F16+F18+F20+F22+F24+F26+F28</f>
        <v>58598380.144319996</v>
      </c>
      <c r="G6" s="16">
        <f t="shared" si="1"/>
        <v>58598380.144319996</v>
      </c>
      <c r="H6" s="16">
        <f t="shared" si="1"/>
        <v>58598380.144319996</v>
      </c>
      <c r="I6" s="16">
        <f t="shared" si="1"/>
        <v>58598380.144319996</v>
      </c>
      <c r="J6" s="16">
        <f t="shared" si="1"/>
        <v>58598380.144319996</v>
      </c>
      <c r="K6" s="16">
        <f t="shared" si="1"/>
        <v>58598380.144319996</v>
      </c>
      <c r="L6" s="16">
        <f t="shared" si="1"/>
        <v>58598380.144319996</v>
      </c>
      <c r="M6" s="16">
        <f t="shared" si="1"/>
        <v>58598380.144319996</v>
      </c>
      <c r="N6" s="16">
        <f t="shared" si="1"/>
        <v>58598380.144319996</v>
      </c>
      <c r="O6" s="16">
        <f t="shared" si="1"/>
        <v>58598380.144319996</v>
      </c>
      <c r="P6" s="16">
        <f t="shared" si="1"/>
        <v>58598380.144319996</v>
      </c>
      <c r="Q6" s="16">
        <f t="shared" si="1"/>
        <v>80572772.69844</v>
      </c>
      <c r="R6" s="16">
        <f t="shared" si="1"/>
        <v>80572772.69844</v>
      </c>
      <c r="S6" s="16">
        <f t="shared" si="1"/>
        <v>80572772.69844</v>
      </c>
      <c r="T6" s="16">
        <f t="shared" si="1"/>
        <v>80572772.69844</v>
      </c>
      <c r="U6" s="16">
        <f t="shared" si="1"/>
        <v>80572772.69844</v>
      </c>
      <c r="V6" s="16">
        <f t="shared" si="1"/>
        <v>80572772.69844</v>
      </c>
      <c r="W6" s="16">
        <f t="shared" si="1"/>
        <v>80572772.69844</v>
      </c>
      <c r="X6" s="16">
        <f t="shared" si="1"/>
        <v>80572772.69844</v>
      </c>
      <c r="Y6" s="16">
        <f t="shared" si="1"/>
        <v>80572772.69844</v>
      </c>
      <c r="Z6" s="16">
        <f t="shared" si="1"/>
        <v>80572772.69844</v>
      </c>
      <c r="AA6" s="16">
        <f t="shared" si="1"/>
        <v>80572772.69844</v>
      </c>
      <c r="AB6" s="16">
        <f>AB8+AB10+AB12+AB14+AB16+AB18+AB20+AB22+AB24+AB26+AB28</f>
        <v>80572772.69844</v>
      </c>
      <c r="AC6" s="16">
        <f t="shared" ref="AC6:AI6" si="2">AC8+AC10+AC12+AC14+AC16+AC18+AC20+AC22+AC24+AC26+AC28</f>
        <v>43948785.108239993</v>
      </c>
      <c r="AD6" s="16">
        <f t="shared" si="2"/>
        <v>43948785.108239993</v>
      </c>
      <c r="AE6" s="16">
        <f t="shared" si="2"/>
        <v>43948785.108239993</v>
      </c>
      <c r="AF6" s="16">
        <f t="shared" si="2"/>
        <v>43948785.108239993</v>
      </c>
      <c r="AG6" s="16">
        <f t="shared" si="2"/>
        <v>43948785.108239993</v>
      </c>
      <c r="AH6" s="16">
        <f t="shared" si="2"/>
        <v>43948785.108239993</v>
      </c>
      <c r="AI6" s="16">
        <f t="shared" si="2"/>
        <v>43948785.108239993</v>
      </c>
      <c r="AJ6" s="16">
        <f t="shared" ref="AJ6:AM6" si="3">AJ8+AJ10+AJ12+AJ14+AJ16+AJ18+AJ20+AJ22+AJ24+AJ26+AJ28</f>
        <v>43948785.108239993</v>
      </c>
      <c r="AK6" s="16">
        <f t="shared" si="3"/>
        <v>43948785.108239993</v>
      </c>
      <c r="AL6" s="16">
        <f t="shared" si="3"/>
        <v>43948785.108239993</v>
      </c>
      <c r="AM6" s="16">
        <f t="shared" si="3"/>
        <v>43948785.108239993</v>
      </c>
      <c r="AN6" s="16">
        <f t="shared" ref="AN6" si="4">AN8+AN10+AN12+AN14+AN16+AN18+AN20+AN22+AN24+AN26+AN28</f>
        <v>43948785.108239993</v>
      </c>
      <c r="AQ6" s="66">
        <f>AQ8+AQ10+AQ12+AQ14+AQ16+AQ18+AQ20+AQ22+AQ24+AQ26+AQ28</f>
        <v>703180561.73184001</v>
      </c>
      <c r="AR6" s="66">
        <f>AR8+AR10+AR12+AR14+AR16+AR18+AR20+AR22+AR24+AR26+AR28</f>
        <v>966873272.38127995</v>
      </c>
      <c r="AS6" s="66">
        <f>AS8+AS10+AS12+AS14+AS16+AS18+AS20+AS22+AS24+AS26+AS28</f>
        <v>527385421.29887998</v>
      </c>
    </row>
    <row r="7" spans="1:47" x14ac:dyDescent="0.35">
      <c r="A7" s="14"/>
      <c r="B7" s="274" t="s">
        <v>1</v>
      </c>
      <c r="C7" s="275"/>
      <c r="D7" s="276"/>
      <c r="E7" s="52">
        <f>H32</f>
        <v>2.6666666666666668E-2</v>
      </c>
      <c r="F7" s="52">
        <f>E7</f>
        <v>2.6666666666666668E-2</v>
      </c>
      <c r="G7" s="52">
        <f t="shared" ref="G7:P7" si="5">F7</f>
        <v>2.6666666666666668E-2</v>
      </c>
      <c r="H7" s="52">
        <f t="shared" si="5"/>
        <v>2.6666666666666668E-2</v>
      </c>
      <c r="I7" s="52">
        <f t="shared" si="5"/>
        <v>2.6666666666666668E-2</v>
      </c>
      <c r="J7" s="52">
        <f t="shared" si="5"/>
        <v>2.6666666666666668E-2</v>
      </c>
      <c r="K7" s="52">
        <f t="shared" si="5"/>
        <v>2.6666666666666668E-2</v>
      </c>
      <c r="L7" s="52">
        <f t="shared" si="5"/>
        <v>2.6666666666666668E-2</v>
      </c>
      <c r="M7" s="52">
        <f t="shared" si="5"/>
        <v>2.6666666666666668E-2</v>
      </c>
      <c r="N7" s="52">
        <f t="shared" si="5"/>
        <v>2.6666666666666668E-2</v>
      </c>
      <c r="O7" s="52">
        <f t="shared" si="5"/>
        <v>2.6666666666666668E-2</v>
      </c>
      <c r="P7" s="52">
        <f t="shared" si="5"/>
        <v>2.6666666666666668E-2</v>
      </c>
      <c r="Q7" s="52">
        <f>H33</f>
        <v>3.6666666666666667E-2</v>
      </c>
      <c r="R7" s="52">
        <f>Q7</f>
        <v>3.6666666666666667E-2</v>
      </c>
      <c r="S7" s="52">
        <f t="shared" ref="S7:AB7" si="6">R7</f>
        <v>3.6666666666666667E-2</v>
      </c>
      <c r="T7" s="52">
        <f t="shared" si="6"/>
        <v>3.6666666666666667E-2</v>
      </c>
      <c r="U7" s="52">
        <f t="shared" si="6"/>
        <v>3.6666666666666667E-2</v>
      </c>
      <c r="V7" s="52">
        <f t="shared" si="6"/>
        <v>3.6666666666666667E-2</v>
      </c>
      <c r="W7" s="52">
        <f t="shared" si="6"/>
        <v>3.6666666666666667E-2</v>
      </c>
      <c r="X7" s="52">
        <f t="shared" si="6"/>
        <v>3.6666666666666667E-2</v>
      </c>
      <c r="Y7" s="52">
        <f t="shared" si="6"/>
        <v>3.6666666666666667E-2</v>
      </c>
      <c r="Z7" s="52">
        <f t="shared" si="6"/>
        <v>3.6666666666666667E-2</v>
      </c>
      <c r="AA7" s="52">
        <f t="shared" si="6"/>
        <v>3.6666666666666667E-2</v>
      </c>
      <c r="AB7" s="52">
        <f t="shared" si="6"/>
        <v>3.6666666666666667E-2</v>
      </c>
      <c r="AC7" s="52">
        <f>H34</f>
        <v>0.02</v>
      </c>
      <c r="AD7" s="52">
        <f>AC7</f>
        <v>0.02</v>
      </c>
      <c r="AE7" s="52">
        <f t="shared" ref="AE7:AN7" si="7">AD7</f>
        <v>0.02</v>
      </c>
      <c r="AF7" s="52">
        <f t="shared" si="7"/>
        <v>0.02</v>
      </c>
      <c r="AG7" s="52">
        <f t="shared" si="7"/>
        <v>0.02</v>
      </c>
      <c r="AH7" s="52">
        <f t="shared" si="7"/>
        <v>0.02</v>
      </c>
      <c r="AI7" s="52">
        <f t="shared" si="7"/>
        <v>0.02</v>
      </c>
      <c r="AJ7" s="52">
        <f t="shared" si="7"/>
        <v>0.02</v>
      </c>
      <c r="AK7" s="52">
        <f t="shared" si="7"/>
        <v>0.02</v>
      </c>
      <c r="AL7" s="52">
        <f t="shared" si="7"/>
        <v>0.02</v>
      </c>
      <c r="AM7" s="52">
        <f t="shared" si="7"/>
        <v>0.02</v>
      </c>
      <c r="AN7" s="52">
        <f t="shared" si="7"/>
        <v>0.02</v>
      </c>
      <c r="AQ7" s="34">
        <f t="shared" ref="AQ7:AQ28" si="8">SUM(E7:P7)</f>
        <v>0.32</v>
      </c>
      <c r="AR7" s="34">
        <f>SUM(Q7:AB7)</f>
        <v>0.44000000000000011</v>
      </c>
      <c r="AS7" s="34">
        <f>SUM(R7:AC7)</f>
        <v>0.42333333333333345</v>
      </c>
    </row>
    <row r="8" spans="1:47" x14ac:dyDescent="0.35">
      <c r="A8" s="14">
        <f>(D8/$D$6)</f>
        <v>0.2395428321238888</v>
      </c>
      <c r="B8" s="17">
        <v>1</v>
      </c>
      <c r="C8" s="18" t="str">
        <f>'Desglose Componentes'!C5</f>
        <v>Edificio 1  
(Incluye: Cimentación, obra civil, estructuras metálicas, albañilería, muros, pisos, fachadas, componentes hidráulicos, instalación eléctrica, sistemas de aire, instalaciones de voz y datos, acabados, circuito de alumbrado, instalación sanitaria, instalación de videovigilancia, sistemas de audio, escaleras y elevadores.)</v>
      </c>
      <c r="D8" s="19">
        <f>'Desglose Componentes'!H5</f>
        <v>526380822.66159993</v>
      </c>
      <c r="E8" s="20">
        <f>$D$8*E7</f>
        <v>14036821.937642666</v>
      </c>
      <c r="F8" s="20">
        <f t="shared" ref="F8:AB8" si="9">$D$8*F7</f>
        <v>14036821.937642666</v>
      </c>
      <c r="G8" s="20">
        <f t="shared" si="9"/>
        <v>14036821.937642666</v>
      </c>
      <c r="H8" s="20">
        <f t="shared" si="9"/>
        <v>14036821.937642666</v>
      </c>
      <c r="I8" s="20">
        <f t="shared" si="9"/>
        <v>14036821.937642666</v>
      </c>
      <c r="J8" s="20">
        <f t="shared" si="9"/>
        <v>14036821.937642666</v>
      </c>
      <c r="K8" s="20">
        <f t="shared" si="9"/>
        <v>14036821.937642666</v>
      </c>
      <c r="L8" s="20">
        <f t="shared" si="9"/>
        <v>14036821.937642666</v>
      </c>
      <c r="M8" s="20">
        <f t="shared" si="9"/>
        <v>14036821.937642666</v>
      </c>
      <c r="N8" s="20">
        <f t="shared" si="9"/>
        <v>14036821.937642666</v>
      </c>
      <c r="O8" s="20">
        <f t="shared" si="9"/>
        <v>14036821.937642666</v>
      </c>
      <c r="P8" s="20">
        <f t="shared" si="9"/>
        <v>14036821.937642666</v>
      </c>
      <c r="Q8" s="20">
        <f t="shared" si="9"/>
        <v>19300630.164258663</v>
      </c>
      <c r="R8" s="20">
        <f t="shared" si="9"/>
        <v>19300630.164258663</v>
      </c>
      <c r="S8" s="20">
        <f t="shared" si="9"/>
        <v>19300630.164258663</v>
      </c>
      <c r="T8" s="20">
        <f t="shared" si="9"/>
        <v>19300630.164258663</v>
      </c>
      <c r="U8" s="20">
        <f t="shared" si="9"/>
        <v>19300630.164258663</v>
      </c>
      <c r="V8" s="20">
        <f t="shared" si="9"/>
        <v>19300630.164258663</v>
      </c>
      <c r="W8" s="20">
        <f t="shared" si="9"/>
        <v>19300630.164258663</v>
      </c>
      <c r="X8" s="20">
        <f t="shared" si="9"/>
        <v>19300630.164258663</v>
      </c>
      <c r="Y8" s="20">
        <f t="shared" si="9"/>
        <v>19300630.164258663</v>
      </c>
      <c r="Z8" s="20">
        <f t="shared" si="9"/>
        <v>19300630.164258663</v>
      </c>
      <c r="AA8" s="20">
        <f t="shared" si="9"/>
        <v>19300630.164258663</v>
      </c>
      <c r="AB8" s="20">
        <f t="shared" si="9"/>
        <v>19300630.164258663</v>
      </c>
      <c r="AC8" s="20">
        <f t="shared" ref="AC8:AI8" si="10">$D$8*AC7</f>
        <v>10527616.453232</v>
      </c>
      <c r="AD8" s="20">
        <f t="shared" si="10"/>
        <v>10527616.453232</v>
      </c>
      <c r="AE8" s="20">
        <f t="shared" si="10"/>
        <v>10527616.453232</v>
      </c>
      <c r="AF8" s="20">
        <f t="shared" si="10"/>
        <v>10527616.453232</v>
      </c>
      <c r="AG8" s="20">
        <f t="shared" si="10"/>
        <v>10527616.453232</v>
      </c>
      <c r="AH8" s="20">
        <f t="shared" si="10"/>
        <v>10527616.453232</v>
      </c>
      <c r="AI8" s="20">
        <f t="shared" si="10"/>
        <v>10527616.453232</v>
      </c>
      <c r="AJ8" s="20">
        <f t="shared" ref="AJ8:AM8" si="11">$D$8*AJ7</f>
        <v>10527616.453232</v>
      </c>
      <c r="AK8" s="20">
        <f t="shared" si="11"/>
        <v>10527616.453232</v>
      </c>
      <c r="AL8" s="20">
        <f t="shared" si="11"/>
        <v>10527616.453232</v>
      </c>
      <c r="AM8" s="20">
        <f t="shared" si="11"/>
        <v>10527616.453232</v>
      </c>
      <c r="AN8" s="20">
        <f t="shared" ref="AN8" si="12">$D$8*AN7</f>
        <v>10527616.453232</v>
      </c>
      <c r="AQ8" s="20">
        <f t="shared" si="8"/>
        <v>168441863.25171199</v>
      </c>
      <c r="AR8" s="20">
        <f t="shared" ref="AR8:AR28" si="13">SUM(Q8:AB8)</f>
        <v>231607561.97110394</v>
      </c>
      <c r="AS8" s="20">
        <f>SUM(AC8:AN8)</f>
        <v>126331397.43878402</v>
      </c>
      <c r="AU8" s="71">
        <f>SUM(AQ8:AS8)-D8</f>
        <v>0</v>
      </c>
    </row>
    <row r="9" spans="1:47" x14ac:dyDescent="0.35">
      <c r="A9" s="14"/>
      <c r="B9" s="274" t="s">
        <v>1</v>
      </c>
      <c r="C9" s="275"/>
      <c r="D9" s="276"/>
      <c r="E9" s="52">
        <f>E7</f>
        <v>2.6666666666666668E-2</v>
      </c>
      <c r="F9" s="52">
        <f t="shared" ref="F9:U27" si="14">F7</f>
        <v>2.6666666666666668E-2</v>
      </c>
      <c r="G9" s="52">
        <f t="shared" si="14"/>
        <v>2.6666666666666668E-2</v>
      </c>
      <c r="H9" s="52">
        <f t="shared" si="14"/>
        <v>2.6666666666666668E-2</v>
      </c>
      <c r="I9" s="52">
        <f t="shared" si="14"/>
        <v>2.6666666666666668E-2</v>
      </c>
      <c r="J9" s="52">
        <f t="shared" si="14"/>
        <v>2.6666666666666668E-2</v>
      </c>
      <c r="K9" s="52">
        <f t="shared" si="14"/>
        <v>2.6666666666666668E-2</v>
      </c>
      <c r="L9" s="52">
        <f t="shared" si="14"/>
        <v>2.6666666666666668E-2</v>
      </c>
      <c r="M9" s="52">
        <f t="shared" si="14"/>
        <v>2.6666666666666668E-2</v>
      </c>
      <c r="N9" s="52">
        <f t="shared" si="14"/>
        <v>2.6666666666666668E-2</v>
      </c>
      <c r="O9" s="52">
        <f t="shared" si="14"/>
        <v>2.6666666666666668E-2</v>
      </c>
      <c r="P9" s="52">
        <f t="shared" si="14"/>
        <v>2.6666666666666668E-2</v>
      </c>
      <c r="Q9" s="52">
        <f>Q7</f>
        <v>3.6666666666666667E-2</v>
      </c>
      <c r="R9" s="52">
        <f t="shared" si="14"/>
        <v>3.6666666666666667E-2</v>
      </c>
      <c r="S9" s="52">
        <f t="shared" si="14"/>
        <v>3.6666666666666667E-2</v>
      </c>
      <c r="T9" s="52">
        <f t="shared" si="14"/>
        <v>3.6666666666666667E-2</v>
      </c>
      <c r="U9" s="52">
        <f t="shared" si="14"/>
        <v>3.6666666666666667E-2</v>
      </c>
      <c r="V9" s="52">
        <f t="shared" ref="V9:AB9" si="15">V7</f>
        <v>3.6666666666666667E-2</v>
      </c>
      <c r="W9" s="52">
        <f t="shared" si="15"/>
        <v>3.6666666666666667E-2</v>
      </c>
      <c r="X9" s="52">
        <f t="shared" si="15"/>
        <v>3.6666666666666667E-2</v>
      </c>
      <c r="Y9" s="52">
        <f t="shared" si="15"/>
        <v>3.6666666666666667E-2</v>
      </c>
      <c r="Z9" s="52">
        <f t="shared" si="15"/>
        <v>3.6666666666666667E-2</v>
      </c>
      <c r="AA9" s="52">
        <f t="shared" si="15"/>
        <v>3.6666666666666667E-2</v>
      </c>
      <c r="AB9" s="52">
        <f t="shared" si="15"/>
        <v>3.6666666666666667E-2</v>
      </c>
      <c r="AC9" s="52">
        <f>AC7</f>
        <v>0.02</v>
      </c>
      <c r="AD9" s="52">
        <f t="shared" ref="AD9:AN9" si="16">AD7</f>
        <v>0.02</v>
      </c>
      <c r="AE9" s="52">
        <f t="shared" si="16"/>
        <v>0.02</v>
      </c>
      <c r="AF9" s="52">
        <f t="shared" si="16"/>
        <v>0.02</v>
      </c>
      <c r="AG9" s="52">
        <f t="shared" si="16"/>
        <v>0.02</v>
      </c>
      <c r="AH9" s="52">
        <f t="shared" si="16"/>
        <v>0.02</v>
      </c>
      <c r="AI9" s="52">
        <f t="shared" si="16"/>
        <v>0.02</v>
      </c>
      <c r="AJ9" s="52">
        <f t="shared" si="16"/>
        <v>0.02</v>
      </c>
      <c r="AK9" s="52">
        <f t="shared" si="16"/>
        <v>0.02</v>
      </c>
      <c r="AL9" s="52">
        <f t="shared" si="16"/>
        <v>0.02</v>
      </c>
      <c r="AM9" s="52">
        <f t="shared" si="16"/>
        <v>0.02</v>
      </c>
      <c r="AN9" s="52">
        <f t="shared" si="16"/>
        <v>0.02</v>
      </c>
      <c r="AQ9" s="34">
        <f t="shared" si="8"/>
        <v>0.32</v>
      </c>
      <c r="AR9" s="34">
        <f t="shared" si="13"/>
        <v>0.44000000000000011</v>
      </c>
      <c r="AS9" s="34">
        <f>SUM(R9:AC9)</f>
        <v>0.42333333333333345</v>
      </c>
    </row>
    <row r="10" spans="1:47" x14ac:dyDescent="0.35">
      <c r="A10" s="14">
        <f t="shared" ref="A10:A26" si="17">(D10/$D$6)</f>
        <v>0.18242467226318893</v>
      </c>
      <c r="B10" s="17">
        <v>2</v>
      </c>
      <c r="C10" s="18" t="str">
        <f>'Desglose Componentes'!C6</f>
        <v>Edificio 2
(Incluye: Cimentación, estructura metálica, obra civil, albañilería acabados, pisos, fachadas, herrería, cuarto de máquinas, alumbrado, instalación eléctrica, red inalámbrica, voz y datos, video vigilancia, pantallas, instalación hidráulica,  instalación sanitaria, elevadores y escaleras.)</v>
      </c>
      <c r="D10" s="19">
        <f>'Desglose Componentes'!H6</f>
        <v>400867135.98680001</v>
      </c>
      <c r="E10" s="20">
        <f>$D$10*E9</f>
        <v>10689790.292981334</v>
      </c>
      <c r="F10" s="20">
        <f t="shared" ref="F10:AB10" si="18">$D$10*F9</f>
        <v>10689790.292981334</v>
      </c>
      <c r="G10" s="20">
        <f t="shared" si="18"/>
        <v>10689790.292981334</v>
      </c>
      <c r="H10" s="20">
        <f t="shared" si="18"/>
        <v>10689790.292981334</v>
      </c>
      <c r="I10" s="20">
        <f t="shared" si="18"/>
        <v>10689790.292981334</v>
      </c>
      <c r="J10" s="20">
        <f t="shared" si="18"/>
        <v>10689790.292981334</v>
      </c>
      <c r="K10" s="20">
        <f t="shared" si="18"/>
        <v>10689790.292981334</v>
      </c>
      <c r="L10" s="20">
        <f t="shared" si="18"/>
        <v>10689790.292981334</v>
      </c>
      <c r="M10" s="20">
        <f t="shared" si="18"/>
        <v>10689790.292981334</v>
      </c>
      <c r="N10" s="20">
        <f t="shared" si="18"/>
        <v>10689790.292981334</v>
      </c>
      <c r="O10" s="20">
        <f t="shared" si="18"/>
        <v>10689790.292981334</v>
      </c>
      <c r="P10" s="20">
        <f t="shared" si="18"/>
        <v>10689790.292981334</v>
      </c>
      <c r="Q10" s="20">
        <f t="shared" si="18"/>
        <v>14698461.652849333</v>
      </c>
      <c r="R10" s="20">
        <f t="shared" si="18"/>
        <v>14698461.652849333</v>
      </c>
      <c r="S10" s="20">
        <f t="shared" si="18"/>
        <v>14698461.652849333</v>
      </c>
      <c r="T10" s="20">
        <f t="shared" si="18"/>
        <v>14698461.652849333</v>
      </c>
      <c r="U10" s="20">
        <f t="shared" si="18"/>
        <v>14698461.652849333</v>
      </c>
      <c r="V10" s="20">
        <f t="shared" si="18"/>
        <v>14698461.652849333</v>
      </c>
      <c r="W10" s="20">
        <f t="shared" si="18"/>
        <v>14698461.652849333</v>
      </c>
      <c r="X10" s="20">
        <f t="shared" si="18"/>
        <v>14698461.652849333</v>
      </c>
      <c r="Y10" s="20">
        <f t="shared" si="18"/>
        <v>14698461.652849333</v>
      </c>
      <c r="Z10" s="20">
        <f t="shared" si="18"/>
        <v>14698461.652849333</v>
      </c>
      <c r="AA10" s="20">
        <f t="shared" si="18"/>
        <v>14698461.652849333</v>
      </c>
      <c r="AB10" s="20">
        <f t="shared" si="18"/>
        <v>14698461.652849333</v>
      </c>
      <c r="AC10" s="20">
        <f t="shared" ref="AC10:AI10" si="19">$D$10*AC9</f>
        <v>8017342.7197360005</v>
      </c>
      <c r="AD10" s="20">
        <f t="shared" si="19"/>
        <v>8017342.7197360005</v>
      </c>
      <c r="AE10" s="20">
        <f t="shared" si="19"/>
        <v>8017342.7197360005</v>
      </c>
      <c r="AF10" s="20">
        <f t="shared" si="19"/>
        <v>8017342.7197360005</v>
      </c>
      <c r="AG10" s="20">
        <f t="shared" si="19"/>
        <v>8017342.7197360005</v>
      </c>
      <c r="AH10" s="20">
        <f t="shared" si="19"/>
        <v>8017342.7197360005</v>
      </c>
      <c r="AI10" s="20">
        <f t="shared" si="19"/>
        <v>8017342.7197360005</v>
      </c>
      <c r="AJ10" s="20">
        <f t="shared" ref="AJ10:AM10" si="20">$D$10*AJ9</f>
        <v>8017342.7197360005</v>
      </c>
      <c r="AK10" s="20">
        <f t="shared" si="20"/>
        <v>8017342.7197360005</v>
      </c>
      <c r="AL10" s="20">
        <f t="shared" si="20"/>
        <v>8017342.7197360005</v>
      </c>
      <c r="AM10" s="20">
        <f t="shared" si="20"/>
        <v>8017342.7197360005</v>
      </c>
      <c r="AN10" s="20">
        <f t="shared" ref="AN10" si="21">$D$10*AN9</f>
        <v>8017342.7197360005</v>
      </c>
      <c r="AQ10" s="20">
        <f t="shared" si="8"/>
        <v>128277483.51577598</v>
      </c>
      <c r="AR10" s="20">
        <f t="shared" si="13"/>
        <v>176381539.83419204</v>
      </c>
      <c r="AS10" s="20">
        <f>SUM(AC10:AN10)</f>
        <v>96208112.636831999</v>
      </c>
      <c r="AU10" s="71">
        <f>SUM(AQ10:AS10)-D10</f>
        <v>0</v>
      </c>
    </row>
    <row r="11" spans="1:47" x14ac:dyDescent="0.35">
      <c r="A11" s="14"/>
      <c r="B11" s="274" t="s">
        <v>1</v>
      </c>
      <c r="C11" s="275"/>
      <c r="D11" s="276"/>
      <c r="E11" s="52">
        <f>E9</f>
        <v>2.6666666666666668E-2</v>
      </c>
      <c r="F11" s="52">
        <f t="shared" si="14"/>
        <v>2.6666666666666668E-2</v>
      </c>
      <c r="G11" s="52">
        <f t="shared" si="14"/>
        <v>2.6666666666666668E-2</v>
      </c>
      <c r="H11" s="52">
        <f t="shared" si="14"/>
        <v>2.6666666666666668E-2</v>
      </c>
      <c r="I11" s="52">
        <f t="shared" si="14"/>
        <v>2.6666666666666668E-2</v>
      </c>
      <c r="J11" s="52">
        <f t="shared" si="14"/>
        <v>2.6666666666666668E-2</v>
      </c>
      <c r="K11" s="52">
        <f t="shared" si="14"/>
        <v>2.6666666666666668E-2</v>
      </c>
      <c r="L11" s="52">
        <f t="shared" si="14"/>
        <v>2.6666666666666668E-2</v>
      </c>
      <c r="M11" s="52">
        <f t="shared" si="14"/>
        <v>2.6666666666666668E-2</v>
      </c>
      <c r="N11" s="52">
        <f t="shared" si="14"/>
        <v>2.6666666666666668E-2</v>
      </c>
      <c r="O11" s="52">
        <f t="shared" si="14"/>
        <v>2.6666666666666668E-2</v>
      </c>
      <c r="P11" s="52">
        <f t="shared" si="14"/>
        <v>2.6666666666666668E-2</v>
      </c>
      <c r="Q11" s="52">
        <f>Q9</f>
        <v>3.6666666666666667E-2</v>
      </c>
      <c r="R11" s="52">
        <f t="shared" si="14"/>
        <v>3.6666666666666667E-2</v>
      </c>
      <c r="S11" s="52">
        <f t="shared" si="14"/>
        <v>3.6666666666666667E-2</v>
      </c>
      <c r="T11" s="52">
        <f t="shared" si="14"/>
        <v>3.6666666666666667E-2</v>
      </c>
      <c r="U11" s="52">
        <f t="shared" si="14"/>
        <v>3.6666666666666667E-2</v>
      </c>
      <c r="V11" s="52">
        <f t="shared" ref="V11:AB11" si="22">V9</f>
        <v>3.6666666666666667E-2</v>
      </c>
      <c r="W11" s="52">
        <f t="shared" si="22"/>
        <v>3.6666666666666667E-2</v>
      </c>
      <c r="X11" s="52">
        <f t="shared" si="22"/>
        <v>3.6666666666666667E-2</v>
      </c>
      <c r="Y11" s="52">
        <f t="shared" si="22"/>
        <v>3.6666666666666667E-2</v>
      </c>
      <c r="Z11" s="52">
        <f t="shared" si="22"/>
        <v>3.6666666666666667E-2</v>
      </c>
      <c r="AA11" s="52">
        <f t="shared" si="22"/>
        <v>3.6666666666666667E-2</v>
      </c>
      <c r="AB11" s="52">
        <f t="shared" si="22"/>
        <v>3.6666666666666667E-2</v>
      </c>
      <c r="AC11" s="52">
        <f>AC9</f>
        <v>0.02</v>
      </c>
      <c r="AD11" s="52">
        <f t="shared" ref="AD11:AN11" si="23">AD9</f>
        <v>0.02</v>
      </c>
      <c r="AE11" s="52">
        <f t="shared" si="23"/>
        <v>0.02</v>
      </c>
      <c r="AF11" s="52">
        <f t="shared" si="23"/>
        <v>0.02</v>
      </c>
      <c r="AG11" s="52">
        <f t="shared" si="23"/>
        <v>0.02</v>
      </c>
      <c r="AH11" s="52">
        <f t="shared" si="23"/>
        <v>0.02</v>
      </c>
      <c r="AI11" s="52">
        <f t="shared" si="23"/>
        <v>0.02</v>
      </c>
      <c r="AJ11" s="52">
        <f t="shared" si="23"/>
        <v>0.02</v>
      </c>
      <c r="AK11" s="52">
        <f t="shared" si="23"/>
        <v>0.02</v>
      </c>
      <c r="AL11" s="52">
        <f t="shared" si="23"/>
        <v>0.02</v>
      </c>
      <c r="AM11" s="52">
        <f t="shared" si="23"/>
        <v>0.02</v>
      </c>
      <c r="AN11" s="52">
        <f t="shared" si="23"/>
        <v>0.02</v>
      </c>
      <c r="AQ11" s="34">
        <f t="shared" si="8"/>
        <v>0.32</v>
      </c>
      <c r="AR11" s="34">
        <f t="shared" si="13"/>
        <v>0.44000000000000011</v>
      </c>
      <c r="AS11" s="34">
        <f>SUM(R11:AC11)</f>
        <v>0.42333333333333345</v>
      </c>
    </row>
    <row r="12" spans="1:47" x14ac:dyDescent="0.35">
      <c r="A12" s="14">
        <f t="shared" si="17"/>
        <v>0.25451202259838618</v>
      </c>
      <c r="B12" s="17">
        <v>3</v>
      </c>
      <c r="C12" s="18" t="str">
        <f>'Desglose Componentes'!C7</f>
        <v>Edificio 3
(Incluye: Cimentación, estructura, albañilería, acabados,  cuarto de máquinas, sistema pararrayos, alumbrado avenida, instalación eléctrica, instalación de aire acondicionado, instalación eléctrica energía, red inalámbrica, video vigilancia y controles de acceso, instalaciones especiales,instalación hidráulica,  instalación sanitaria, elevadores y escaleras.)</v>
      </c>
      <c r="D12" s="19">
        <f>'Desglose Componentes'!H7</f>
        <v>559274709.43199992</v>
      </c>
      <c r="E12" s="20">
        <f>$D$12*E11</f>
        <v>14913992.251519999</v>
      </c>
      <c r="F12" s="20">
        <f t="shared" ref="F12:AB12" si="24">$D$12*F11</f>
        <v>14913992.251519999</v>
      </c>
      <c r="G12" s="20">
        <f t="shared" si="24"/>
        <v>14913992.251519999</v>
      </c>
      <c r="H12" s="20">
        <f t="shared" si="24"/>
        <v>14913992.251519999</v>
      </c>
      <c r="I12" s="20">
        <f t="shared" si="24"/>
        <v>14913992.251519999</v>
      </c>
      <c r="J12" s="20">
        <f t="shared" si="24"/>
        <v>14913992.251519999</v>
      </c>
      <c r="K12" s="20">
        <f t="shared" si="24"/>
        <v>14913992.251519999</v>
      </c>
      <c r="L12" s="20">
        <f t="shared" si="24"/>
        <v>14913992.251519999</v>
      </c>
      <c r="M12" s="20">
        <f t="shared" si="24"/>
        <v>14913992.251519999</v>
      </c>
      <c r="N12" s="20">
        <f t="shared" si="24"/>
        <v>14913992.251519999</v>
      </c>
      <c r="O12" s="20">
        <f t="shared" si="24"/>
        <v>14913992.251519999</v>
      </c>
      <c r="P12" s="20">
        <f t="shared" si="24"/>
        <v>14913992.251519999</v>
      </c>
      <c r="Q12" s="20">
        <f t="shared" si="24"/>
        <v>20506739.345839996</v>
      </c>
      <c r="R12" s="20">
        <f t="shared" si="24"/>
        <v>20506739.345839996</v>
      </c>
      <c r="S12" s="20">
        <f t="shared" si="24"/>
        <v>20506739.345839996</v>
      </c>
      <c r="T12" s="20">
        <f t="shared" si="24"/>
        <v>20506739.345839996</v>
      </c>
      <c r="U12" s="20">
        <f t="shared" si="24"/>
        <v>20506739.345839996</v>
      </c>
      <c r="V12" s="20">
        <f t="shared" si="24"/>
        <v>20506739.345839996</v>
      </c>
      <c r="W12" s="20">
        <f t="shared" si="24"/>
        <v>20506739.345839996</v>
      </c>
      <c r="X12" s="20">
        <f t="shared" si="24"/>
        <v>20506739.345839996</v>
      </c>
      <c r="Y12" s="20">
        <f t="shared" si="24"/>
        <v>20506739.345839996</v>
      </c>
      <c r="Z12" s="20">
        <f t="shared" si="24"/>
        <v>20506739.345839996</v>
      </c>
      <c r="AA12" s="20">
        <f t="shared" si="24"/>
        <v>20506739.345839996</v>
      </c>
      <c r="AB12" s="20">
        <f t="shared" si="24"/>
        <v>20506739.345839996</v>
      </c>
      <c r="AC12" s="20">
        <f t="shared" ref="AC12:AI12" si="25">$D$12*AC11</f>
        <v>11185494.188639998</v>
      </c>
      <c r="AD12" s="20">
        <f t="shared" si="25"/>
        <v>11185494.188639998</v>
      </c>
      <c r="AE12" s="20">
        <f t="shared" si="25"/>
        <v>11185494.188639998</v>
      </c>
      <c r="AF12" s="20">
        <f t="shared" si="25"/>
        <v>11185494.188639998</v>
      </c>
      <c r="AG12" s="20">
        <f t="shared" si="25"/>
        <v>11185494.188639998</v>
      </c>
      <c r="AH12" s="20">
        <f t="shared" si="25"/>
        <v>11185494.188639998</v>
      </c>
      <c r="AI12" s="20">
        <f t="shared" si="25"/>
        <v>11185494.188639998</v>
      </c>
      <c r="AJ12" s="20">
        <f t="shared" ref="AJ12:AM12" si="26">$D$12*AJ11</f>
        <v>11185494.188639998</v>
      </c>
      <c r="AK12" s="20">
        <f t="shared" si="26"/>
        <v>11185494.188639998</v>
      </c>
      <c r="AL12" s="20">
        <f t="shared" si="26"/>
        <v>11185494.188639998</v>
      </c>
      <c r="AM12" s="20">
        <f t="shared" si="26"/>
        <v>11185494.188639998</v>
      </c>
      <c r="AN12" s="20">
        <f t="shared" ref="AN12" si="27">$D$12*AN11</f>
        <v>11185494.188639998</v>
      </c>
      <c r="AQ12" s="20">
        <f t="shared" si="8"/>
        <v>178967907.01824</v>
      </c>
      <c r="AR12" s="20">
        <f t="shared" si="13"/>
        <v>246080872.15008</v>
      </c>
      <c r="AS12" s="20">
        <f>SUM(AC12:AN12)</f>
        <v>134225930.26367998</v>
      </c>
      <c r="AU12" s="71">
        <f>SUM(AQ12:AS12)-D12</f>
        <v>0</v>
      </c>
    </row>
    <row r="13" spans="1:47" x14ac:dyDescent="0.35">
      <c r="A13" s="14"/>
      <c r="B13" s="274" t="s">
        <v>1</v>
      </c>
      <c r="C13" s="275"/>
      <c r="D13" s="276"/>
      <c r="E13" s="52">
        <f>E11</f>
        <v>2.6666666666666668E-2</v>
      </c>
      <c r="F13" s="52">
        <f t="shared" si="14"/>
        <v>2.6666666666666668E-2</v>
      </c>
      <c r="G13" s="52">
        <f t="shared" si="14"/>
        <v>2.6666666666666668E-2</v>
      </c>
      <c r="H13" s="52">
        <f t="shared" si="14"/>
        <v>2.6666666666666668E-2</v>
      </c>
      <c r="I13" s="52">
        <f t="shared" si="14"/>
        <v>2.6666666666666668E-2</v>
      </c>
      <c r="J13" s="52">
        <f t="shared" si="14"/>
        <v>2.6666666666666668E-2</v>
      </c>
      <c r="K13" s="52">
        <f t="shared" si="14"/>
        <v>2.6666666666666668E-2</v>
      </c>
      <c r="L13" s="52">
        <f t="shared" si="14"/>
        <v>2.6666666666666668E-2</v>
      </c>
      <c r="M13" s="52">
        <f t="shared" si="14"/>
        <v>2.6666666666666668E-2</v>
      </c>
      <c r="N13" s="52">
        <f t="shared" si="14"/>
        <v>2.6666666666666668E-2</v>
      </c>
      <c r="O13" s="52">
        <f t="shared" si="14"/>
        <v>2.6666666666666668E-2</v>
      </c>
      <c r="P13" s="52">
        <f t="shared" si="14"/>
        <v>2.6666666666666668E-2</v>
      </c>
      <c r="Q13" s="52">
        <f>Q11</f>
        <v>3.6666666666666667E-2</v>
      </c>
      <c r="R13" s="52">
        <f t="shared" si="14"/>
        <v>3.6666666666666667E-2</v>
      </c>
      <c r="S13" s="52">
        <f t="shared" si="14"/>
        <v>3.6666666666666667E-2</v>
      </c>
      <c r="T13" s="52">
        <f t="shared" si="14"/>
        <v>3.6666666666666667E-2</v>
      </c>
      <c r="U13" s="52">
        <f t="shared" si="14"/>
        <v>3.6666666666666667E-2</v>
      </c>
      <c r="V13" s="52">
        <f t="shared" ref="V13:AB13" si="28">V11</f>
        <v>3.6666666666666667E-2</v>
      </c>
      <c r="W13" s="52">
        <f t="shared" si="28"/>
        <v>3.6666666666666667E-2</v>
      </c>
      <c r="X13" s="52">
        <f t="shared" si="28"/>
        <v>3.6666666666666667E-2</v>
      </c>
      <c r="Y13" s="52">
        <f t="shared" si="28"/>
        <v>3.6666666666666667E-2</v>
      </c>
      <c r="Z13" s="52">
        <f t="shared" si="28"/>
        <v>3.6666666666666667E-2</v>
      </c>
      <c r="AA13" s="52">
        <f t="shared" si="28"/>
        <v>3.6666666666666667E-2</v>
      </c>
      <c r="AB13" s="52">
        <f t="shared" si="28"/>
        <v>3.6666666666666667E-2</v>
      </c>
      <c r="AC13" s="52">
        <f>AC11</f>
        <v>0.02</v>
      </c>
      <c r="AD13" s="52">
        <f t="shared" ref="AD13:AN13" si="29">AD11</f>
        <v>0.02</v>
      </c>
      <c r="AE13" s="52">
        <f t="shared" si="29"/>
        <v>0.02</v>
      </c>
      <c r="AF13" s="52">
        <f t="shared" si="29"/>
        <v>0.02</v>
      </c>
      <c r="AG13" s="52">
        <f t="shared" si="29"/>
        <v>0.02</v>
      </c>
      <c r="AH13" s="52">
        <f t="shared" si="29"/>
        <v>0.02</v>
      </c>
      <c r="AI13" s="52">
        <f t="shared" si="29"/>
        <v>0.02</v>
      </c>
      <c r="AJ13" s="52">
        <f t="shared" si="29"/>
        <v>0.02</v>
      </c>
      <c r="AK13" s="52">
        <f t="shared" si="29"/>
        <v>0.02</v>
      </c>
      <c r="AL13" s="52">
        <f t="shared" si="29"/>
        <v>0.02</v>
      </c>
      <c r="AM13" s="52">
        <f t="shared" si="29"/>
        <v>0.02</v>
      </c>
      <c r="AN13" s="52">
        <f t="shared" si="29"/>
        <v>0.02</v>
      </c>
      <c r="AQ13" s="34">
        <f t="shared" si="8"/>
        <v>0.32</v>
      </c>
      <c r="AR13" s="34">
        <f t="shared" si="13"/>
        <v>0.44000000000000011</v>
      </c>
      <c r="AS13" s="34">
        <f>SUM(R13:AC13)</f>
        <v>0.42333333333333345</v>
      </c>
    </row>
    <row r="14" spans="1:47" x14ac:dyDescent="0.35">
      <c r="A14" s="14">
        <f t="shared" si="17"/>
        <v>0.32352047301453596</v>
      </c>
      <c r="B14" s="17">
        <v>4</v>
      </c>
      <c r="C14" s="18" t="str">
        <f>'Desglose Componentes'!C8</f>
        <v>Edificio 4 
(Incluye:Cimentación, estructura, albañilería, acabados, herrería, cancelería y cristales, instalación eléctrica, instalación hidrosanitaria, instalación pluvial, instalación de aire acondicionado, elevadores y escaleras, instalación de aire acondicionado, instalaciones especiales,instalación hidráulica,  instalación sanitaria, elevadores y escaleras)</v>
      </c>
      <c r="D14" s="19">
        <f>'Desglose Componentes'!H8</f>
        <v>710916587.33159995</v>
      </c>
      <c r="E14" s="20">
        <f>$D$14*E13</f>
        <v>18957775.662175998</v>
      </c>
      <c r="F14" s="20">
        <f t="shared" ref="F14:AB14" si="30">$D$14*F13</f>
        <v>18957775.662175998</v>
      </c>
      <c r="G14" s="20">
        <f t="shared" si="30"/>
        <v>18957775.662175998</v>
      </c>
      <c r="H14" s="20">
        <f t="shared" si="30"/>
        <v>18957775.662175998</v>
      </c>
      <c r="I14" s="20">
        <f t="shared" si="30"/>
        <v>18957775.662175998</v>
      </c>
      <c r="J14" s="20">
        <f t="shared" si="30"/>
        <v>18957775.662175998</v>
      </c>
      <c r="K14" s="20">
        <f t="shared" si="30"/>
        <v>18957775.662175998</v>
      </c>
      <c r="L14" s="20">
        <f t="shared" si="30"/>
        <v>18957775.662175998</v>
      </c>
      <c r="M14" s="20">
        <f t="shared" si="30"/>
        <v>18957775.662175998</v>
      </c>
      <c r="N14" s="20">
        <f t="shared" si="30"/>
        <v>18957775.662175998</v>
      </c>
      <c r="O14" s="20">
        <f t="shared" si="30"/>
        <v>18957775.662175998</v>
      </c>
      <c r="P14" s="20">
        <f t="shared" si="30"/>
        <v>18957775.662175998</v>
      </c>
      <c r="Q14" s="20">
        <f t="shared" si="30"/>
        <v>26066941.535491999</v>
      </c>
      <c r="R14" s="20">
        <f t="shared" si="30"/>
        <v>26066941.535491999</v>
      </c>
      <c r="S14" s="20">
        <f t="shared" si="30"/>
        <v>26066941.535491999</v>
      </c>
      <c r="T14" s="20">
        <f t="shared" si="30"/>
        <v>26066941.535491999</v>
      </c>
      <c r="U14" s="20">
        <f t="shared" si="30"/>
        <v>26066941.535491999</v>
      </c>
      <c r="V14" s="20">
        <f t="shared" si="30"/>
        <v>26066941.535491999</v>
      </c>
      <c r="W14" s="20">
        <f t="shared" si="30"/>
        <v>26066941.535491999</v>
      </c>
      <c r="X14" s="20">
        <f t="shared" si="30"/>
        <v>26066941.535491999</v>
      </c>
      <c r="Y14" s="20">
        <f t="shared" si="30"/>
        <v>26066941.535491999</v>
      </c>
      <c r="Z14" s="20">
        <f t="shared" si="30"/>
        <v>26066941.535491999</v>
      </c>
      <c r="AA14" s="20">
        <f t="shared" si="30"/>
        <v>26066941.535491999</v>
      </c>
      <c r="AB14" s="20">
        <f t="shared" si="30"/>
        <v>26066941.535491999</v>
      </c>
      <c r="AC14" s="20">
        <f t="shared" ref="AC14:AI14" si="31">$D$14*AC13</f>
        <v>14218331.746631999</v>
      </c>
      <c r="AD14" s="20">
        <f t="shared" si="31"/>
        <v>14218331.746631999</v>
      </c>
      <c r="AE14" s="20">
        <f t="shared" si="31"/>
        <v>14218331.746631999</v>
      </c>
      <c r="AF14" s="20">
        <f t="shared" si="31"/>
        <v>14218331.746631999</v>
      </c>
      <c r="AG14" s="20">
        <f t="shared" si="31"/>
        <v>14218331.746631999</v>
      </c>
      <c r="AH14" s="20">
        <f t="shared" si="31"/>
        <v>14218331.746631999</v>
      </c>
      <c r="AI14" s="20">
        <f t="shared" si="31"/>
        <v>14218331.746631999</v>
      </c>
      <c r="AJ14" s="20">
        <f t="shared" ref="AJ14:AM14" si="32">$D$14*AJ13</f>
        <v>14218331.746631999</v>
      </c>
      <c r="AK14" s="20">
        <f t="shared" si="32"/>
        <v>14218331.746631999</v>
      </c>
      <c r="AL14" s="20">
        <f t="shared" si="32"/>
        <v>14218331.746631999</v>
      </c>
      <c r="AM14" s="20">
        <f t="shared" si="32"/>
        <v>14218331.746631999</v>
      </c>
      <c r="AN14" s="20">
        <f t="shared" ref="AN14" si="33">$D$14*AN13</f>
        <v>14218331.746631999</v>
      </c>
      <c r="AQ14" s="20">
        <f t="shared" si="8"/>
        <v>227493307.94611204</v>
      </c>
      <c r="AR14" s="20">
        <f t="shared" si="13"/>
        <v>312803298.42590398</v>
      </c>
      <c r="AS14" s="20">
        <f>SUM(AC14:AN14)</f>
        <v>170619980.959584</v>
      </c>
      <c r="AU14" s="71">
        <f>SUM(AQ14:AS14)-D14</f>
        <v>0</v>
      </c>
    </row>
    <row r="15" spans="1:47" hidden="1" x14ac:dyDescent="0.35">
      <c r="A15" s="14"/>
      <c r="B15" s="274" t="s">
        <v>1</v>
      </c>
      <c r="C15" s="275"/>
      <c r="D15" s="276"/>
      <c r="E15" s="52">
        <f>E13</f>
        <v>2.6666666666666668E-2</v>
      </c>
      <c r="F15" s="52">
        <f t="shared" si="14"/>
        <v>2.6666666666666668E-2</v>
      </c>
      <c r="G15" s="52">
        <f t="shared" si="14"/>
        <v>2.6666666666666668E-2</v>
      </c>
      <c r="H15" s="52">
        <f t="shared" si="14"/>
        <v>2.6666666666666668E-2</v>
      </c>
      <c r="I15" s="52">
        <f t="shared" si="14"/>
        <v>2.6666666666666668E-2</v>
      </c>
      <c r="J15" s="52">
        <f t="shared" si="14"/>
        <v>2.6666666666666668E-2</v>
      </c>
      <c r="K15" s="52">
        <f t="shared" si="14"/>
        <v>2.6666666666666668E-2</v>
      </c>
      <c r="L15" s="52">
        <f t="shared" si="14"/>
        <v>2.6666666666666668E-2</v>
      </c>
      <c r="M15" s="52">
        <f t="shared" si="14"/>
        <v>2.6666666666666668E-2</v>
      </c>
      <c r="N15" s="52">
        <f t="shared" si="14"/>
        <v>2.6666666666666668E-2</v>
      </c>
      <c r="O15" s="52">
        <f t="shared" si="14"/>
        <v>2.6666666666666668E-2</v>
      </c>
      <c r="P15" s="52">
        <f t="shared" si="14"/>
        <v>2.6666666666666668E-2</v>
      </c>
      <c r="Q15" s="52">
        <f>Q13</f>
        <v>3.6666666666666667E-2</v>
      </c>
      <c r="R15" s="52">
        <f t="shared" si="14"/>
        <v>3.6666666666666667E-2</v>
      </c>
      <c r="S15" s="52">
        <f t="shared" si="14"/>
        <v>3.6666666666666667E-2</v>
      </c>
      <c r="T15" s="52">
        <f t="shared" si="14"/>
        <v>3.6666666666666667E-2</v>
      </c>
      <c r="U15" s="52">
        <f t="shared" si="14"/>
        <v>3.6666666666666667E-2</v>
      </c>
      <c r="V15" s="52">
        <f t="shared" ref="V15:AB15" si="34">V13</f>
        <v>3.6666666666666667E-2</v>
      </c>
      <c r="W15" s="52">
        <f t="shared" si="34"/>
        <v>3.6666666666666667E-2</v>
      </c>
      <c r="X15" s="52">
        <f t="shared" si="34"/>
        <v>3.6666666666666667E-2</v>
      </c>
      <c r="Y15" s="52">
        <f t="shared" si="34"/>
        <v>3.6666666666666667E-2</v>
      </c>
      <c r="Z15" s="52">
        <f t="shared" si="34"/>
        <v>3.6666666666666667E-2</v>
      </c>
      <c r="AA15" s="52">
        <f t="shared" si="34"/>
        <v>3.6666666666666667E-2</v>
      </c>
      <c r="AB15" s="52">
        <f t="shared" si="34"/>
        <v>3.6666666666666667E-2</v>
      </c>
      <c r="AC15" s="52">
        <f>AC13</f>
        <v>0.02</v>
      </c>
      <c r="AD15" s="52">
        <f t="shared" ref="AD15:AN15" si="35">AD13</f>
        <v>0.02</v>
      </c>
      <c r="AE15" s="52">
        <f t="shared" si="35"/>
        <v>0.02</v>
      </c>
      <c r="AF15" s="52">
        <f t="shared" si="35"/>
        <v>0.02</v>
      </c>
      <c r="AG15" s="52">
        <f t="shared" si="35"/>
        <v>0.02</v>
      </c>
      <c r="AH15" s="52">
        <f t="shared" si="35"/>
        <v>0.02</v>
      </c>
      <c r="AI15" s="52">
        <f t="shared" si="35"/>
        <v>0.02</v>
      </c>
      <c r="AJ15" s="52">
        <f t="shared" si="35"/>
        <v>0.02</v>
      </c>
      <c r="AK15" s="52">
        <f t="shared" si="35"/>
        <v>0.02</v>
      </c>
      <c r="AL15" s="52">
        <f t="shared" si="35"/>
        <v>0.02</v>
      </c>
      <c r="AM15" s="52">
        <f t="shared" si="35"/>
        <v>0.02</v>
      </c>
      <c r="AN15" s="52">
        <f t="shared" si="35"/>
        <v>0.02</v>
      </c>
      <c r="AQ15" s="34">
        <f t="shared" si="8"/>
        <v>0.32</v>
      </c>
      <c r="AR15" s="34">
        <f t="shared" si="13"/>
        <v>0.44000000000000011</v>
      </c>
      <c r="AS15" s="34">
        <f>SUM(R15:AC15)</f>
        <v>0.42333333333333345</v>
      </c>
    </row>
    <row r="16" spans="1:47" hidden="1" x14ac:dyDescent="0.35">
      <c r="A16" s="14">
        <f t="shared" si="17"/>
        <v>0</v>
      </c>
      <c r="B16" s="17">
        <v>5</v>
      </c>
      <c r="C16" s="18">
        <f>'Desglose Componentes'!C9</f>
        <v>0</v>
      </c>
      <c r="D16" s="19">
        <f>'Desglose Componentes'!H9</f>
        <v>0</v>
      </c>
      <c r="E16" s="20">
        <f>$D$16*E15</f>
        <v>0</v>
      </c>
      <c r="F16" s="20">
        <f t="shared" ref="F16:AB16" si="36">$D$16*F15</f>
        <v>0</v>
      </c>
      <c r="G16" s="20">
        <f t="shared" si="36"/>
        <v>0</v>
      </c>
      <c r="H16" s="20">
        <f t="shared" si="36"/>
        <v>0</v>
      </c>
      <c r="I16" s="20">
        <f t="shared" si="36"/>
        <v>0</v>
      </c>
      <c r="J16" s="20">
        <f t="shared" si="36"/>
        <v>0</v>
      </c>
      <c r="K16" s="20">
        <f t="shared" si="36"/>
        <v>0</v>
      </c>
      <c r="L16" s="20">
        <f t="shared" si="36"/>
        <v>0</v>
      </c>
      <c r="M16" s="20">
        <f t="shared" si="36"/>
        <v>0</v>
      </c>
      <c r="N16" s="20">
        <f t="shared" si="36"/>
        <v>0</v>
      </c>
      <c r="O16" s="20">
        <f t="shared" si="36"/>
        <v>0</v>
      </c>
      <c r="P16" s="20">
        <f t="shared" si="36"/>
        <v>0</v>
      </c>
      <c r="Q16" s="20">
        <f t="shared" si="36"/>
        <v>0</v>
      </c>
      <c r="R16" s="20">
        <f t="shared" si="36"/>
        <v>0</v>
      </c>
      <c r="S16" s="20">
        <f t="shared" si="36"/>
        <v>0</v>
      </c>
      <c r="T16" s="20">
        <f t="shared" si="36"/>
        <v>0</v>
      </c>
      <c r="U16" s="20">
        <f t="shared" si="36"/>
        <v>0</v>
      </c>
      <c r="V16" s="20">
        <f t="shared" si="36"/>
        <v>0</v>
      </c>
      <c r="W16" s="20">
        <f t="shared" si="36"/>
        <v>0</v>
      </c>
      <c r="X16" s="20">
        <f t="shared" si="36"/>
        <v>0</v>
      </c>
      <c r="Y16" s="20">
        <f t="shared" si="36"/>
        <v>0</v>
      </c>
      <c r="Z16" s="20">
        <f t="shared" si="36"/>
        <v>0</v>
      </c>
      <c r="AA16" s="20">
        <f t="shared" si="36"/>
        <v>0</v>
      </c>
      <c r="AB16" s="20">
        <f t="shared" si="36"/>
        <v>0</v>
      </c>
      <c r="AC16" s="20">
        <f t="shared" ref="AC16:AI16" si="37">$D$16*AC15</f>
        <v>0</v>
      </c>
      <c r="AD16" s="20">
        <f t="shared" si="37"/>
        <v>0</v>
      </c>
      <c r="AE16" s="20">
        <f t="shared" si="37"/>
        <v>0</v>
      </c>
      <c r="AF16" s="20">
        <f t="shared" si="37"/>
        <v>0</v>
      </c>
      <c r="AG16" s="20">
        <f t="shared" si="37"/>
        <v>0</v>
      </c>
      <c r="AH16" s="20">
        <f t="shared" si="37"/>
        <v>0</v>
      </c>
      <c r="AI16" s="20">
        <f t="shared" si="37"/>
        <v>0</v>
      </c>
      <c r="AJ16" s="20">
        <f t="shared" ref="AJ16:AM16" si="38">$D$16*AJ15</f>
        <v>0</v>
      </c>
      <c r="AK16" s="20">
        <f t="shared" si="38"/>
        <v>0</v>
      </c>
      <c r="AL16" s="20">
        <f t="shared" si="38"/>
        <v>0</v>
      </c>
      <c r="AM16" s="20">
        <f t="shared" si="38"/>
        <v>0</v>
      </c>
      <c r="AN16" s="20">
        <f t="shared" ref="AN16" si="39">$D$16*AN15</f>
        <v>0</v>
      </c>
      <c r="AQ16" s="20">
        <f t="shared" si="8"/>
        <v>0</v>
      </c>
      <c r="AR16" s="20">
        <f t="shared" si="13"/>
        <v>0</v>
      </c>
      <c r="AS16" s="20">
        <f>SUM(AC16:AN16)</f>
        <v>0</v>
      </c>
    </row>
    <row r="17" spans="1:45" hidden="1" x14ac:dyDescent="0.35">
      <c r="A17" s="14"/>
      <c r="B17" s="274" t="s">
        <v>1</v>
      </c>
      <c r="C17" s="275"/>
      <c r="D17" s="276"/>
      <c r="E17" s="52">
        <f>E15</f>
        <v>2.6666666666666668E-2</v>
      </c>
      <c r="F17" s="52">
        <f t="shared" si="14"/>
        <v>2.6666666666666668E-2</v>
      </c>
      <c r="G17" s="52">
        <f t="shared" si="14"/>
        <v>2.6666666666666668E-2</v>
      </c>
      <c r="H17" s="52">
        <f t="shared" si="14"/>
        <v>2.6666666666666668E-2</v>
      </c>
      <c r="I17" s="52">
        <f t="shared" si="14"/>
        <v>2.6666666666666668E-2</v>
      </c>
      <c r="J17" s="52">
        <f t="shared" si="14"/>
        <v>2.6666666666666668E-2</v>
      </c>
      <c r="K17" s="52">
        <f t="shared" si="14"/>
        <v>2.6666666666666668E-2</v>
      </c>
      <c r="L17" s="52">
        <f t="shared" si="14"/>
        <v>2.6666666666666668E-2</v>
      </c>
      <c r="M17" s="52">
        <f t="shared" si="14"/>
        <v>2.6666666666666668E-2</v>
      </c>
      <c r="N17" s="52">
        <f t="shared" si="14"/>
        <v>2.6666666666666668E-2</v>
      </c>
      <c r="O17" s="52">
        <f t="shared" si="14"/>
        <v>2.6666666666666668E-2</v>
      </c>
      <c r="P17" s="52">
        <f t="shared" si="14"/>
        <v>2.6666666666666668E-2</v>
      </c>
      <c r="Q17" s="52">
        <f>Q15</f>
        <v>3.6666666666666667E-2</v>
      </c>
      <c r="R17" s="52">
        <f t="shared" si="14"/>
        <v>3.6666666666666667E-2</v>
      </c>
      <c r="S17" s="52">
        <f t="shared" si="14"/>
        <v>3.6666666666666667E-2</v>
      </c>
      <c r="T17" s="52">
        <f t="shared" si="14"/>
        <v>3.6666666666666667E-2</v>
      </c>
      <c r="U17" s="52">
        <f t="shared" si="14"/>
        <v>3.6666666666666667E-2</v>
      </c>
      <c r="V17" s="52">
        <f t="shared" ref="V17:AB17" si="40">V15</f>
        <v>3.6666666666666667E-2</v>
      </c>
      <c r="W17" s="52">
        <f t="shared" si="40"/>
        <v>3.6666666666666667E-2</v>
      </c>
      <c r="X17" s="52">
        <f t="shared" si="40"/>
        <v>3.6666666666666667E-2</v>
      </c>
      <c r="Y17" s="52">
        <f t="shared" si="40"/>
        <v>3.6666666666666667E-2</v>
      </c>
      <c r="Z17" s="52">
        <f t="shared" si="40"/>
        <v>3.6666666666666667E-2</v>
      </c>
      <c r="AA17" s="52">
        <f t="shared" si="40"/>
        <v>3.6666666666666667E-2</v>
      </c>
      <c r="AB17" s="52">
        <f t="shared" si="40"/>
        <v>3.6666666666666667E-2</v>
      </c>
      <c r="AC17" s="52">
        <f>AC15</f>
        <v>0.02</v>
      </c>
      <c r="AD17" s="52">
        <f t="shared" ref="AD17:AN17" si="41">AD15</f>
        <v>0.02</v>
      </c>
      <c r="AE17" s="52">
        <f t="shared" si="41"/>
        <v>0.02</v>
      </c>
      <c r="AF17" s="52">
        <f t="shared" si="41"/>
        <v>0.02</v>
      </c>
      <c r="AG17" s="52">
        <f t="shared" si="41"/>
        <v>0.02</v>
      </c>
      <c r="AH17" s="52">
        <f t="shared" si="41"/>
        <v>0.02</v>
      </c>
      <c r="AI17" s="52">
        <f t="shared" si="41"/>
        <v>0.02</v>
      </c>
      <c r="AJ17" s="52">
        <f t="shared" si="41"/>
        <v>0.02</v>
      </c>
      <c r="AK17" s="52">
        <f t="shared" si="41"/>
        <v>0.02</v>
      </c>
      <c r="AL17" s="52">
        <f t="shared" si="41"/>
        <v>0.02</v>
      </c>
      <c r="AM17" s="52">
        <f t="shared" si="41"/>
        <v>0.02</v>
      </c>
      <c r="AN17" s="52">
        <f t="shared" si="41"/>
        <v>0.02</v>
      </c>
      <c r="AQ17" s="34">
        <f t="shared" si="8"/>
        <v>0.32</v>
      </c>
      <c r="AR17" s="34">
        <f t="shared" si="13"/>
        <v>0.44000000000000011</v>
      </c>
      <c r="AS17" s="34">
        <f>SUM(R17:AC17)</f>
        <v>0.42333333333333345</v>
      </c>
    </row>
    <row r="18" spans="1:45" hidden="1" x14ac:dyDescent="0.35">
      <c r="A18" s="14">
        <f t="shared" si="17"/>
        <v>0</v>
      </c>
      <c r="B18" s="17">
        <v>6</v>
      </c>
      <c r="C18" s="18">
        <f>'Desglose Componentes'!C10</f>
        <v>0</v>
      </c>
      <c r="D18" s="19">
        <f>'Desglose Componentes'!H10</f>
        <v>0</v>
      </c>
      <c r="E18" s="20">
        <f>$D$18*E17</f>
        <v>0</v>
      </c>
      <c r="F18" s="20">
        <f t="shared" ref="F18:AB18" si="42">$D$18*F17</f>
        <v>0</v>
      </c>
      <c r="G18" s="20">
        <f t="shared" si="42"/>
        <v>0</v>
      </c>
      <c r="H18" s="20">
        <f t="shared" si="42"/>
        <v>0</v>
      </c>
      <c r="I18" s="20">
        <f t="shared" si="42"/>
        <v>0</v>
      </c>
      <c r="J18" s="20">
        <f t="shared" si="42"/>
        <v>0</v>
      </c>
      <c r="K18" s="20">
        <f t="shared" si="42"/>
        <v>0</v>
      </c>
      <c r="L18" s="20">
        <f t="shared" si="42"/>
        <v>0</v>
      </c>
      <c r="M18" s="20">
        <f t="shared" si="42"/>
        <v>0</v>
      </c>
      <c r="N18" s="20">
        <f t="shared" si="42"/>
        <v>0</v>
      </c>
      <c r="O18" s="20">
        <f t="shared" si="42"/>
        <v>0</v>
      </c>
      <c r="P18" s="20">
        <f t="shared" si="42"/>
        <v>0</v>
      </c>
      <c r="Q18" s="20">
        <f t="shared" si="42"/>
        <v>0</v>
      </c>
      <c r="R18" s="20">
        <f t="shared" si="42"/>
        <v>0</v>
      </c>
      <c r="S18" s="20">
        <f t="shared" si="42"/>
        <v>0</v>
      </c>
      <c r="T18" s="20">
        <f t="shared" si="42"/>
        <v>0</v>
      </c>
      <c r="U18" s="20">
        <f t="shared" si="42"/>
        <v>0</v>
      </c>
      <c r="V18" s="20">
        <f t="shared" si="42"/>
        <v>0</v>
      </c>
      <c r="W18" s="20">
        <f t="shared" si="42"/>
        <v>0</v>
      </c>
      <c r="X18" s="20">
        <f t="shared" si="42"/>
        <v>0</v>
      </c>
      <c r="Y18" s="20">
        <f t="shared" si="42"/>
        <v>0</v>
      </c>
      <c r="Z18" s="20">
        <f t="shared" si="42"/>
        <v>0</v>
      </c>
      <c r="AA18" s="20">
        <f t="shared" si="42"/>
        <v>0</v>
      </c>
      <c r="AB18" s="20">
        <f t="shared" si="42"/>
        <v>0</v>
      </c>
      <c r="AC18" s="20">
        <f t="shared" ref="AC18:AI18" si="43">$D$18*AC17</f>
        <v>0</v>
      </c>
      <c r="AD18" s="20">
        <f t="shared" si="43"/>
        <v>0</v>
      </c>
      <c r="AE18" s="20">
        <f t="shared" si="43"/>
        <v>0</v>
      </c>
      <c r="AF18" s="20">
        <f t="shared" si="43"/>
        <v>0</v>
      </c>
      <c r="AG18" s="20">
        <f t="shared" si="43"/>
        <v>0</v>
      </c>
      <c r="AH18" s="20">
        <f t="shared" si="43"/>
        <v>0</v>
      </c>
      <c r="AI18" s="20">
        <f t="shared" si="43"/>
        <v>0</v>
      </c>
      <c r="AJ18" s="20">
        <f t="shared" ref="AJ18:AM18" si="44">$D$18*AJ17</f>
        <v>0</v>
      </c>
      <c r="AK18" s="20">
        <f t="shared" si="44"/>
        <v>0</v>
      </c>
      <c r="AL18" s="20">
        <f t="shared" si="44"/>
        <v>0</v>
      </c>
      <c r="AM18" s="20">
        <f t="shared" si="44"/>
        <v>0</v>
      </c>
      <c r="AN18" s="20">
        <f t="shared" ref="AN18" si="45">$D$18*AN17</f>
        <v>0</v>
      </c>
      <c r="AQ18" s="20">
        <f t="shared" si="8"/>
        <v>0</v>
      </c>
      <c r="AR18" s="20">
        <f t="shared" si="13"/>
        <v>0</v>
      </c>
      <c r="AS18" s="20">
        <f>SUM(AC18:AN18)</f>
        <v>0</v>
      </c>
    </row>
    <row r="19" spans="1:45" hidden="1" x14ac:dyDescent="0.35">
      <c r="A19" s="14"/>
      <c r="B19" s="274" t="s">
        <v>1</v>
      </c>
      <c r="C19" s="275"/>
      <c r="D19" s="276"/>
      <c r="E19" s="52">
        <f>E17</f>
        <v>2.6666666666666668E-2</v>
      </c>
      <c r="F19" s="52">
        <f t="shared" si="14"/>
        <v>2.6666666666666668E-2</v>
      </c>
      <c r="G19" s="52">
        <f t="shared" si="14"/>
        <v>2.6666666666666668E-2</v>
      </c>
      <c r="H19" s="52">
        <f t="shared" si="14"/>
        <v>2.6666666666666668E-2</v>
      </c>
      <c r="I19" s="52">
        <f t="shared" si="14"/>
        <v>2.6666666666666668E-2</v>
      </c>
      <c r="J19" s="52">
        <f t="shared" si="14"/>
        <v>2.6666666666666668E-2</v>
      </c>
      <c r="K19" s="52">
        <f t="shared" si="14"/>
        <v>2.6666666666666668E-2</v>
      </c>
      <c r="L19" s="52">
        <f t="shared" si="14"/>
        <v>2.6666666666666668E-2</v>
      </c>
      <c r="M19" s="52">
        <f t="shared" si="14"/>
        <v>2.6666666666666668E-2</v>
      </c>
      <c r="N19" s="52">
        <f t="shared" si="14"/>
        <v>2.6666666666666668E-2</v>
      </c>
      <c r="O19" s="52">
        <f t="shared" si="14"/>
        <v>2.6666666666666668E-2</v>
      </c>
      <c r="P19" s="52">
        <f t="shared" si="14"/>
        <v>2.6666666666666668E-2</v>
      </c>
      <c r="Q19" s="52">
        <f>Q17</f>
        <v>3.6666666666666667E-2</v>
      </c>
      <c r="R19" s="52">
        <f t="shared" si="14"/>
        <v>3.6666666666666667E-2</v>
      </c>
      <c r="S19" s="52">
        <f t="shared" si="14"/>
        <v>3.6666666666666667E-2</v>
      </c>
      <c r="T19" s="52">
        <f t="shared" si="14"/>
        <v>3.6666666666666667E-2</v>
      </c>
      <c r="U19" s="52">
        <f t="shared" si="14"/>
        <v>3.6666666666666667E-2</v>
      </c>
      <c r="V19" s="52">
        <f t="shared" ref="V19:AB19" si="46">V17</f>
        <v>3.6666666666666667E-2</v>
      </c>
      <c r="W19" s="52">
        <f t="shared" si="46"/>
        <v>3.6666666666666667E-2</v>
      </c>
      <c r="X19" s="52">
        <f t="shared" si="46"/>
        <v>3.6666666666666667E-2</v>
      </c>
      <c r="Y19" s="52">
        <f t="shared" si="46"/>
        <v>3.6666666666666667E-2</v>
      </c>
      <c r="Z19" s="52">
        <f t="shared" si="46"/>
        <v>3.6666666666666667E-2</v>
      </c>
      <c r="AA19" s="52">
        <f t="shared" si="46"/>
        <v>3.6666666666666667E-2</v>
      </c>
      <c r="AB19" s="52">
        <f t="shared" si="46"/>
        <v>3.6666666666666667E-2</v>
      </c>
      <c r="AC19" s="52">
        <f>AC17</f>
        <v>0.02</v>
      </c>
      <c r="AD19" s="52">
        <f t="shared" ref="AD19:AN19" si="47">AD17</f>
        <v>0.02</v>
      </c>
      <c r="AE19" s="52">
        <f t="shared" si="47"/>
        <v>0.02</v>
      </c>
      <c r="AF19" s="52">
        <f t="shared" si="47"/>
        <v>0.02</v>
      </c>
      <c r="AG19" s="52">
        <f t="shared" si="47"/>
        <v>0.02</v>
      </c>
      <c r="AH19" s="52">
        <f t="shared" si="47"/>
        <v>0.02</v>
      </c>
      <c r="AI19" s="52">
        <f t="shared" si="47"/>
        <v>0.02</v>
      </c>
      <c r="AJ19" s="52">
        <f t="shared" si="47"/>
        <v>0.02</v>
      </c>
      <c r="AK19" s="52">
        <f t="shared" si="47"/>
        <v>0.02</v>
      </c>
      <c r="AL19" s="52">
        <f t="shared" si="47"/>
        <v>0.02</v>
      </c>
      <c r="AM19" s="52">
        <f t="shared" si="47"/>
        <v>0.02</v>
      </c>
      <c r="AN19" s="52">
        <f t="shared" si="47"/>
        <v>0.02</v>
      </c>
      <c r="AQ19" s="34">
        <f t="shared" si="8"/>
        <v>0.32</v>
      </c>
      <c r="AR19" s="34">
        <f t="shared" si="13"/>
        <v>0.44000000000000011</v>
      </c>
      <c r="AS19" s="34">
        <f>SUM(R19:AC19)</f>
        <v>0.42333333333333345</v>
      </c>
    </row>
    <row r="20" spans="1:45" hidden="1" x14ac:dyDescent="0.35">
      <c r="A20" s="14">
        <f>(D20/$D$6)</f>
        <v>0</v>
      </c>
      <c r="B20" s="17">
        <v>7</v>
      </c>
      <c r="C20" s="18">
        <f>'Desglose Componentes'!C11</f>
        <v>0</v>
      </c>
      <c r="D20" s="19">
        <f>'Desglose Componentes'!H11</f>
        <v>0</v>
      </c>
      <c r="E20" s="20">
        <f>$D$20*E19</f>
        <v>0</v>
      </c>
      <c r="F20" s="20">
        <f t="shared" ref="F20:AB20" si="48">$D$20*F19</f>
        <v>0</v>
      </c>
      <c r="G20" s="20">
        <f t="shared" si="48"/>
        <v>0</v>
      </c>
      <c r="H20" s="20">
        <f t="shared" si="48"/>
        <v>0</v>
      </c>
      <c r="I20" s="20">
        <f t="shared" si="48"/>
        <v>0</v>
      </c>
      <c r="J20" s="20">
        <f t="shared" si="48"/>
        <v>0</v>
      </c>
      <c r="K20" s="20">
        <f t="shared" si="48"/>
        <v>0</v>
      </c>
      <c r="L20" s="20">
        <f t="shared" si="48"/>
        <v>0</v>
      </c>
      <c r="M20" s="20">
        <f t="shared" si="48"/>
        <v>0</v>
      </c>
      <c r="N20" s="20">
        <f t="shared" si="48"/>
        <v>0</v>
      </c>
      <c r="O20" s="20">
        <f t="shared" si="48"/>
        <v>0</v>
      </c>
      <c r="P20" s="20">
        <f t="shared" si="48"/>
        <v>0</v>
      </c>
      <c r="Q20" s="20">
        <f t="shared" si="48"/>
        <v>0</v>
      </c>
      <c r="R20" s="20">
        <f t="shared" si="48"/>
        <v>0</v>
      </c>
      <c r="S20" s="20">
        <f t="shared" si="48"/>
        <v>0</v>
      </c>
      <c r="T20" s="20">
        <f t="shared" si="48"/>
        <v>0</v>
      </c>
      <c r="U20" s="20">
        <f t="shared" si="48"/>
        <v>0</v>
      </c>
      <c r="V20" s="20">
        <f t="shared" si="48"/>
        <v>0</v>
      </c>
      <c r="W20" s="20">
        <f t="shared" si="48"/>
        <v>0</v>
      </c>
      <c r="X20" s="20">
        <f t="shared" si="48"/>
        <v>0</v>
      </c>
      <c r="Y20" s="20">
        <f t="shared" si="48"/>
        <v>0</v>
      </c>
      <c r="Z20" s="20">
        <f t="shared" si="48"/>
        <v>0</v>
      </c>
      <c r="AA20" s="20">
        <f t="shared" si="48"/>
        <v>0</v>
      </c>
      <c r="AB20" s="20">
        <f t="shared" si="48"/>
        <v>0</v>
      </c>
      <c r="AC20" s="20">
        <f t="shared" ref="AC20:AI20" si="49">$D$20*AC19</f>
        <v>0</v>
      </c>
      <c r="AD20" s="20">
        <f t="shared" si="49"/>
        <v>0</v>
      </c>
      <c r="AE20" s="20">
        <f t="shared" si="49"/>
        <v>0</v>
      </c>
      <c r="AF20" s="20">
        <f t="shared" si="49"/>
        <v>0</v>
      </c>
      <c r="AG20" s="20">
        <f t="shared" si="49"/>
        <v>0</v>
      </c>
      <c r="AH20" s="20">
        <f t="shared" si="49"/>
        <v>0</v>
      </c>
      <c r="AI20" s="20">
        <f t="shared" si="49"/>
        <v>0</v>
      </c>
      <c r="AJ20" s="20">
        <f t="shared" ref="AJ20:AM20" si="50">$D$20*AJ19</f>
        <v>0</v>
      </c>
      <c r="AK20" s="20">
        <f t="shared" si="50"/>
        <v>0</v>
      </c>
      <c r="AL20" s="20">
        <f t="shared" si="50"/>
        <v>0</v>
      </c>
      <c r="AM20" s="20">
        <f t="shared" si="50"/>
        <v>0</v>
      </c>
      <c r="AN20" s="20">
        <f t="shared" ref="AN20" si="51">$D$20*AN19</f>
        <v>0</v>
      </c>
      <c r="AQ20" s="20">
        <f t="shared" si="8"/>
        <v>0</v>
      </c>
      <c r="AR20" s="20">
        <f t="shared" si="13"/>
        <v>0</v>
      </c>
      <c r="AS20" s="20">
        <f>SUM(AC20:AN20)</f>
        <v>0</v>
      </c>
    </row>
    <row r="21" spans="1:45" hidden="1" x14ac:dyDescent="0.35">
      <c r="A21" s="14"/>
      <c r="B21" s="274" t="s">
        <v>1</v>
      </c>
      <c r="C21" s="275"/>
      <c r="D21" s="276"/>
      <c r="E21" s="52">
        <f>E19</f>
        <v>2.6666666666666668E-2</v>
      </c>
      <c r="F21" s="52">
        <f t="shared" si="14"/>
        <v>2.6666666666666668E-2</v>
      </c>
      <c r="G21" s="52">
        <f t="shared" si="14"/>
        <v>2.6666666666666668E-2</v>
      </c>
      <c r="H21" s="52">
        <f t="shared" si="14"/>
        <v>2.6666666666666668E-2</v>
      </c>
      <c r="I21" s="52">
        <f t="shared" si="14"/>
        <v>2.6666666666666668E-2</v>
      </c>
      <c r="J21" s="52">
        <f t="shared" si="14"/>
        <v>2.6666666666666668E-2</v>
      </c>
      <c r="K21" s="52">
        <f t="shared" si="14"/>
        <v>2.6666666666666668E-2</v>
      </c>
      <c r="L21" s="52">
        <f t="shared" si="14"/>
        <v>2.6666666666666668E-2</v>
      </c>
      <c r="M21" s="52">
        <f t="shared" si="14"/>
        <v>2.6666666666666668E-2</v>
      </c>
      <c r="N21" s="52">
        <f t="shared" si="14"/>
        <v>2.6666666666666668E-2</v>
      </c>
      <c r="O21" s="52">
        <f t="shared" si="14"/>
        <v>2.6666666666666668E-2</v>
      </c>
      <c r="P21" s="52">
        <f t="shared" si="14"/>
        <v>2.6666666666666668E-2</v>
      </c>
      <c r="Q21" s="52">
        <f>Q19</f>
        <v>3.6666666666666667E-2</v>
      </c>
      <c r="R21" s="52">
        <f t="shared" si="14"/>
        <v>3.6666666666666667E-2</v>
      </c>
      <c r="S21" s="52">
        <f t="shared" si="14"/>
        <v>3.6666666666666667E-2</v>
      </c>
      <c r="T21" s="52">
        <f t="shared" si="14"/>
        <v>3.6666666666666667E-2</v>
      </c>
      <c r="U21" s="52">
        <f t="shared" si="14"/>
        <v>3.6666666666666667E-2</v>
      </c>
      <c r="V21" s="52">
        <f t="shared" ref="V21:AB21" si="52">V19</f>
        <v>3.6666666666666667E-2</v>
      </c>
      <c r="W21" s="52">
        <f t="shared" si="52"/>
        <v>3.6666666666666667E-2</v>
      </c>
      <c r="X21" s="52">
        <f t="shared" si="52"/>
        <v>3.6666666666666667E-2</v>
      </c>
      <c r="Y21" s="52">
        <f t="shared" si="52"/>
        <v>3.6666666666666667E-2</v>
      </c>
      <c r="Z21" s="52">
        <f t="shared" si="52"/>
        <v>3.6666666666666667E-2</v>
      </c>
      <c r="AA21" s="52">
        <f t="shared" si="52"/>
        <v>3.6666666666666667E-2</v>
      </c>
      <c r="AB21" s="52">
        <f t="shared" si="52"/>
        <v>3.6666666666666667E-2</v>
      </c>
      <c r="AC21" s="52">
        <f>AC19</f>
        <v>0.02</v>
      </c>
      <c r="AD21" s="52">
        <f t="shared" ref="AD21:AN21" si="53">AD19</f>
        <v>0.02</v>
      </c>
      <c r="AE21" s="52">
        <f t="shared" si="53"/>
        <v>0.02</v>
      </c>
      <c r="AF21" s="52">
        <f t="shared" si="53"/>
        <v>0.02</v>
      </c>
      <c r="AG21" s="52">
        <f t="shared" si="53"/>
        <v>0.02</v>
      </c>
      <c r="AH21" s="52">
        <f t="shared" si="53"/>
        <v>0.02</v>
      </c>
      <c r="AI21" s="52">
        <f t="shared" si="53"/>
        <v>0.02</v>
      </c>
      <c r="AJ21" s="52">
        <f t="shared" si="53"/>
        <v>0.02</v>
      </c>
      <c r="AK21" s="52">
        <f t="shared" si="53"/>
        <v>0.02</v>
      </c>
      <c r="AL21" s="52">
        <f t="shared" si="53"/>
        <v>0.02</v>
      </c>
      <c r="AM21" s="52">
        <f t="shared" si="53"/>
        <v>0.02</v>
      </c>
      <c r="AN21" s="52">
        <f t="shared" si="53"/>
        <v>0.02</v>
      </c>
      <c r="AQ21" s="34">
        <f t="shared" si="8"/>
        <v>0.32</v>
      </c>
      <c r="AR21" s="34">
        <f t="shared" si="13"/>
        <v>0.44000000000000011</v>
      </c>
      <c r="AS21" s="34">
        <f>SUM(R21:AC21)</f>
        <v>0.42333333333333345</v>
      </c>
    </row>
    <row r="22" spans="1:45" s="2" customFormat="1" hidden="1" x14ac:dyDescent="0.35">
      <c r="A22" s="55">
        <f t="shared" si="17"/>
        <v>0</v>
      </c>
      <c r="B22" s="56">
        <v>8</v>
      </c>
      <c r="C22" s="57">
        <f>'Desglose Componentes'!C12</f>
        <v>0</v>
      </c>
      <c r="D22" s="58">
        <f>'Desglose Componentes'!H12</f>
        <v>0</v>
      </c>
      <c r="E22" s="59">
        <f>$D$22*E21</f>
        <v>0</v>
      </c>
      <c r="F22" s="59">
        <f t="shared" ref="F22:AB22" si="54">$D$22*F21</f>
        <v>0</v>
      </c>
      <c r="G22" s="59">
        <f t="shared" si="54"/>
        <v>0</v>
      </c>
      <c r="H22" s="59">
        <f t="shared" si="54"/>
        <v>0</v>
      </c>
      <c r="I22" s="59">
        <f t="shared" si="54"/>
        <v>0</v>
      </c>
      <c r="J22" s="59">
        <f t="shared" si="54"/>
        <v>0</v>
      </c>
      <c r="K22" s="59">
        <f t="shared" si="54"/>
        <v>0</v>
      </c>
      <c r="L22" s="59">
        <f t="shared" si="54"/>
        <v>0</v>
      </c>
      <c r="M22" s="59">
        <f t="shared" si="54"/>
        <v>0</v>
      </c>
      <c r="N22" s="59">
        <f t="shared" si="54"/>
        <v>0</v>
      </c>
      <c r="O22" s="59">
        <f t="shared" si="54"/>
        <v>0</v>
      </c>
      <c r="P22" s="59">
        <f t="shared" si="54"/>
        <v>0</v>
      </c>
      <c r="Q22" s="59">
        <f t="shared" si="54"/>
        <v>0</v>
      </c>
      <c r="R22" s="59">
        <f t="shared" si="54"/>
        <v>0</v>
      </c>
      <c r="S22" s="59">
        <f t="shared" si="54"/>
        <v>0</v>
      </c>
      <c r="T22" s="59">
        <f t="shared" si="54"/>
        <v>0</v>
      </c>
      <c r="U22" s="59">
        <f t="shared" si="54"/>
        <v>0</v>
      </c>
      <c r="V22" s="59">
        <f t="shared" si="54"/>
        <v>0</v>
      </c>
      <c r="W22" s="59">
        <f t="shared" si="54"/>
        <v>0</v>
      </c>
      <c r="X22" s="59">
        <f t="shared" si="54"/>
        <v>0</v>
      </c>
      <c r="Y22" s="59">
        <f t="shared" si="54"/>
        <v>0</v>
      </c>
      <c r="Z22" s="59">
        <f t="shared" si="54"/>
        <v>0</v>
      </c>
      <c r="AA22" s="59">
        <f t="shared" si="54"/>
        <v>0</v>
      </c>
      <c r="AB22" s="59">
        <f t="shared" si="54"/>
        <v>0</v>
      </c>
      <c r="AC22" s="59">
        <f t="shared" ref="AC22:AI22" si="55">$D$22*AC21</f>
        <v>0</v>
      </c>
      <c r="AD22" s="59">
        <f t="shared" si="55"/>
        <v>0</v>
      </c>
      <c r="AE22" s="59">
        <f t="shared" si="55"/>
        <v>0</v>
      </c>
      <c r="AF22" s="59">
        <f t="shared" si="55"/>
        <v>0</v>
      </c>
      <c r="AG22" s="59">
        <f t="shared" si="55"/>
        <v>0</v>
      </c>
      <c r="AH22" s="59">
        <f t="shared" si="55"/>
        <v>0</v>
      </c>
      <c r="AI22" s="59">
        <f t="shared" si="55"/>
        <v>0</v>
      </c>
      <c r="AJ22" s="59">
        <f t="shared" ref="AJ22:AM22" si="56">$D$22*AJ21</f>
        <v>0</v>
      </c>
      <c r="AK22" s="59">
        <f t="shared" si="56"/>
        <v>0</v>
      </c>
      <c r="AL22" s="59">
        <f t="shared" si="56"/>
        <v>0</v>
      </c>
      <c r="AM22" s="59">
        <f t="shared" si="56"/>
        <v>0</v>
      </c>
      <c r="AN22" s="59">
        <f t="shared" ref="AN22" si="57">$D$22*AN21</f>
        <v>0</v>
      </c>
      <c r="AQ22" s="20">
        <f t="shared" si="8"/>
        <v>0</v>
      </c>
      <c r="AR22" s="20">
        <f t="shared" si="13"/>
        <v>0</v>
      </c>
      <c r="AS22" s="20">
        <f>SUM(AC22:AN22)</f>
        <v>0</v>
      </c>
    </row>
    <row r="23" spans="1:45" hidden="1" x14ac:dyDescent="0.35">
      <c r="A23" s="14"/>
      <c r="B23" s="274" t="s">
        <v>1</v>
      </c>
      <c r="C23" s="275"/>
      <c r="D23" s="276"/>
      <c r="E23" s="52">
        <f>E21</f>
        <v>2.6666666666666668E-2</v>
      </c>
      <c r="F23" s="52">
        <f t="shared" si="14"/>
        <v>2.6666666666666668E-2</v>
      </c>
      <c r="G23" s="52">
        <f t="shared" si="14"/>
        <v>2.6666666666666668E-2</v>
      </c>
      <c r="H23" s="52">
        <f t="shared" si="14"/>
        <v>2.6666666666666668E-2</v>
      </c>
      <c r="I23" s="52">
        <f t="shared" si="14"/>
        <v>2.6666666666666668E-2</v>
      </c>
      <c r="J23" s="52">
        <f t="shared" si="14"/>
        <v>2.6666666666666668E-2</v>
      </c>
      <c r="K23" s="52">
        <f t="shared" si="14"/>
        <v>2.6666666666666668E-2</v>
      </c>
      <c r="L23" s="52">
        <f t="shared" si="14"/>
        <v>2.6666666666666668E-2</v>
      </c>
      <c r="M23" s="52">
        <f t="shared" si="14"/>
        <v>2.6666666666666668E-2</v>
      </c>
      <c r="N23" s="52">
        <f t="shared" si="14"/>
        <v>2.6666666666666668E-2</v>
      </c>
      <c r="O23" s="52">
        <f t="shared" si="14"/>
        <v>2.6666666666666668E-2</v>
      </c>
      <c r="P23" s="52">
        <f t="shared" si="14"/>
        <v>2.6666666666666668E-2</v>
      </c>
      <c r="Q23" s="52">
        <f>Q21</f>
        <v>3.6666666666666667E-2</v>
      </c>
      <c r="R23" s="52">
        <f t="shared" si="14"/>
        <v>3.6666666666666667E-2</v>
      </c>
      <c r="S23" s="52">
        <f t="shared" si="14"/>
        <v>3.6666666666666667E-2</v>
      </c>
      <c r="T23" s="52">
        <f t="shared" si="14"/>
        <v>3.6666666666666667E-2</v>
      </c>
      <c r="U23" s="52">
        <f t="shared" si="14"/>
        <v>3.6666666666666667E-2</v>
      </c>
      <c r="V23" s="52">
        <f t="shared" ref="V23:AB23" si="58">V21</f>
        <v>3.6666666666666667E-2</v>
      </c>
      <c r="W23" s="52">
        <f t="shared" si="58"/>
        <v>3.6666666666666667E-2</v>
      </c>
      <c r="X23" s="52">
        <f t="shared" si="58"/>
        <v>3.6666666666666667E-2</v>
      </c>
      <c r="Y23" s="52">
        <f t="shared" si="58"/>
        <v>3.6666666666666667E-2</v>
      </c>
      <c r="Z23" s="52">
        <f t="shared" si="58"/>
        <v>3.6666666666666667E-2</v>
      </c>
      <c r="AA23" s="52">
        <f t="shared" si="58"/>
        <v>3.6666666666666667E-2</v>
      </c>
      <c r="AB23" s="52">
        <f t="shared" si="58"/>
        <v>3.6666666666666667E-2</v>
      </c>
      <c r="AC23" s="52">
        <f>AC21</f>
        <v>0.02</v>
      </c>
      <c r="AD23" s="52">
        <f t="shared" ref="AD23:AN23" si="59">AD21</f>
        <v>0.02</v>
      </c>
      <c r="AE23" s="52">
        <f t="shared" si="59"/>
        <v>0.02</v>
      </c>
      <c r="AF23" s="52">
        <f t="shared" si="59"/>
        <v>0.02</v>
      </c>
      <c r="AG23" s="52">
        <f t="shared" si="59"/>
        <v>0.02</v>
      </c>
      <c r="AH23" s="52">
        <f t="shared" si="59"/>
        <v>0.02</v>
      </c>
      <c r="AI23" s="52">
        <f t="shared" si="59"/>
        <v>0.02</v>
      </c>
      <c r="AJ23" s="52">
        <f t="shared" si="59"/>
        <v>0.02</v>
      </c>
      <c r="AK23" s="52">
        <f t="shared" si="59"/>
        <v>0.02</v>
      </c>
      <c r="AL23" s="52">
        <f t="shared" si="59"/>
        <v>0.02</v>
      </c>
      <c r="AM23" s="52">
        <f t="shared" si="59"/>
        <v>0.02</v>
      </c>
      <c r="AN23" s="52">
        <f t="shared" si="59"/>
        <v>0.02</v>
      </c>
      <c r="AQ23" s="34">
        <f t="shared" si="8"/>
        <v>0.32</v>
      </c>
      <c r="AR23" s="34">
        <f t="shared" si="13"/>
        <v>0.44000000000000011</v>
      </c>
      <c r="AS23" s="34">
        <f>SUM(R23:AC23)</f>
        <v>0.42333333333333345</v>
      </c>
    </row>
    <row r="24" spans="1:45" hidden="1" x14ac:dyDescent="0.35">
      <c r="A24" s="14">
        <f t="shared" si="17"/>
        <v>0</v>
      </c>
      <c r="B24" s="17">
        <v>9</v>
      </c>
      <c r="C24" s="57">
        <f>'Desglose Componentes'!C13</f>
        <v>0</v>
      </c>
      <c r="D24" s="19">
        <f>'Desglose Componentes'!H13</f>
        <v>0</v>
      </c>
      <c r="E24" s="20">
        <f>$D$24*E23</f>
        <v>0</v>
      </c>
      <c r="F24" s="20">
        <f t="shared" ref="F24:AB24" si="60">$D$24*F23</f>
        <v>0</v>
      </c>
      <c r="G24" s="20">
        <f t="shared" si="60"/>
        <v>0</v>
      </c>
      <c r="H24" s="20">
        <f t="shared" si="60"/>
        <v>0</v>
      </c>
      <c r="I24" s="20">
        <f t="shared" si="60"/>
        <v>0</v>
      </c>
      <c r="J24" s="20">
        <f t="shared" si="60"/>
        <v>0</v>
      </c>
      <c r="K24" s="20">
        <f t="shared" si="60"/>
        <v>0</v>
      </c>
      <c r="L24" s="20">
        <f t="shared" si="60"/>
        <v>0</v>
      </c>
      <c r="M24" s="20">
        <f t="shared" si="60"/>
        <v>0</v>
      </c>
      <c r="N24" s="20">
        <f t="shared" si="60"/>
        <v>0</v>
      </c>
      <c r="O24" s="20">
        <f t="shared" si="60"/>
        <v>0</v>
      </c>
      <c r="P24" s="20">
        <f t="shared" si="60"/>
        <v>0</v>
      </c>
      <c r="Q24" s="20">
        <f t="shared" si="60"/>
        <v>0</v>
      </c>
      <c r="R24" s="20">
        <f t="shared" si="60"/>
        <v>0</v>
      </c>
      <c r="S24" s="20">
        <f t="shared" si="60"/>
        <v>0</v>
      </c>
      <c r="T24" s="20">
        <f t="shared" si="60"/>
        <v>0</v>
      </c>
      <c r="U24" s="20">
        <f t="shared" si="60"/>
        <v>0</v>
      </c>
      <c r="V24" s="20">
        <f t="shared" si="60"/>
        <v>0</v>
      </c>
      <c r="W24" s="20">
        <f t="shared" si="60"/>
        <v>0</v>
      </c>
      <c r="X24" s="20">
        <f t="shared" si="60"/>
        <v>0</v>
      </c>
      <c r="Y24" s="20">
        <f t="shared" si="60"/>
        <v>0</v>
      </c>
      <c r="Z24" s="20">
        <f t="shared" si="60"/>
        <v>0</v>
      </c>
      <c r="AA24" s="20">
        <f t="shared" si="60"/>
        <v>0</v>
      </c>
      <c r="AB24" s="20">
        <f t="shared" si="60"/>
        <v>0</v>
      </c>
      <c r="AC24" s="20">
        <f t="shared" ref="AC24:AI24" si="61">$D$24*AC23</f>
        <v>0</v>
      </c>
      <c r="AD24" s="20">
        <f t="shared" si="61"/>
        <v>0</v>
      </c>
      <c r="AE24" s="20">
        <f t="shared" si="61"/>
        <v>0</v>
      </c>
      <c r="AF24" s="20">
        <f t="shared" si="61"/>
        <v>0</v>
      </c>
      <c r="AG24" s="20">
        <f t="shared" si="61"/>
        <v>0</v>
      </c>
      <c r="AH24" s="20">
        <f t="shared" si="61"/>
        <v>0</v>
      </c>
      <c r="AI24" s="20">
        <f t="shared" si="61"/>
        <v>0</v>
      </c>
      <c r="AJ24" s="20">
        <f t="shared" ref="AJ24:AM24" si="62">$D$24*AJ23</f>
        <v>0</v>
      </c>
      <c r="AK24" s="20">
        <f t="shared" si="62"/>
        <v>0</v>
      </c>
      <c r="AL24" s="20">
        <f t="shared" si="62"/>
        <v>0</v>
      </c>
      <c r="AM24" s="20">
        <f t="shared" si="62"/>
        <v>0</v>
      </c>
      <c r="AN24" s="20">
        <f t="shared" ref="AN24" si="63">$D$24*AN23</f>
        <v>0</v>
      </c>
      <c r="AQ24" s="20">
        <f t="shared" si="8"/>
        <v>0</v>
      </c>
      <c r="AR24" s="20">
        <f t="shared" si="13"/>
        <v>0</v>
      </c>
      <c r="AS24" s="20">
        <f>SUM(AC24:AN24)</f>
        <v>0</v>
      </c>
    </row>
    <row r="25" spans="1:45" hidden="1" x14ac:dyDescent="0.35">
      <c r="A25" s="14"/>
      <c r="B25" s="274" t="s">
        <v>1</v>
      </c>
      <c r="C25" s="275"/>
      <c r="D25" s="276"/>
      <c r="E25" s="52">
        <f>E23</f>
        <v>2.6666666666666668E-2</v>
      </c>
      <c r="F25" s="52">
        <f t="shared" si="14"/>
        <v>2.6666666666666668E-2</v>
      </c>
      <c r="G25" s="52">
        <f t="shared" si="14"/>
        <v>2.6666666666666668E-2</v>
      </c>
      <c r="H25" s="52">
        <f t="shared" si="14"/>
        <v>2.6666666666666668E-2</v>
      </c>
      <c r="I25" s="52">
        <f t="shared" si="14"/>
        <v>2.6666666666666668E-2</v>
      </c>
      <c r="J25" s="52">
        <f t="shared" si="14"/>
        <v>2.6666666666666668E-2</v>
      </c>
      <c r="K25" s="52">
        <f t="shared" si="14"/>
        <v>2.6666666666666668E-2</v>
      </c>
      <c r="L25" s="52">
        <f t="shared" si="14"/>
        <v>2.6666666666666668E-2</v>
      </c>
      <c r="M25" s="52">
        <f t="shared" si="14"/>
        <v>2.6666666666666668E-2</v>
      </c>
      <c r="N25" s="52">
        <f t="shared" si="14"/>
        <v>2.6666666666666668E-2</v>
      </c>
      <c r="O25" s="52">
        <f t="shared" si="14"/>
        <v>2.6666666666666668E-2</v>
      </c>
      <c r="P25" s="52">
        <f t="shared" si="14"/>
        <v>2.6666666666666668E-2</v>
      </c>
      <c r="Q25" s="52">
        <f>Q23</f>
        <v>3.6666666666666667E-2</v>
      </c>
      <c r="R25" s="52">
        <f t="shared" si="14"/>
        <v>3.6666666666666667E-2</v>
      </c>
      <c r="S25" s="52">
        <f t="shared" si="14"/>
        <v>3.6666666666666667E-2</v>
      </c>
      <c r="T25" s="52">
        <f t="shared" si="14"/>
        <v>3.6666666666666667E-2</v>
      </c>
      <c r="U25" s="52">
        <f t="shared" si="14"/>
        <v>3.6666666666666667E-2</v>
      </c>
      <c r="V25" s="52">
        <f t="shared" ref="V25:AB25" si="64">V23</f>
        <v>3.6666666666666667E-2</v>
      </c>
      <c r="W25" s="52">
        <f t="shared" si="64"/>
        <v>3.6666666666666667E-2</v>
      </c>
      <c r="X25" s="52">
        <f t="shared" si="64"/>
        <v>3.6666666666666667E-2</v>
      </c>
      <c r="Y25" s="52">
        <f t="shared" si="64"/>
        <v>3.6666666666666667E-2</v>
      </c>
      <c r="Z25" s="52">
        <f t="shared" si="64"/>
        <v>3.6666666666666667E-2</v>
      </c>
      <c r="AA25" s="52">
        <f t="shared" si="64"/>
        <v>3.6666666666666667E-2</v>
      </c>
      <c r="AB25" s="52">
        <f t="shared" si="64"/>
        <v>3.6666666666666667E-2</v>
      </c>
      <c r="AC25" s="52">
        <f>AC23</f>
        <v>0.02</v>
      </c>
      <c r="AD25" s="52">
        <f t="shared" ref="AD25:AN25" si="65">AD23</f>
        <v>0.02</v>
      </c>
      <c r="AE25" s="52">
        <f t="shared" si="65"/>
        <v>0.02</v>
      </c>
      <c r="AF25" s="52">
        <f t="shared" si="65"/>
        <v>0.02</v>
      </c>
      <c r="AG25" s="52">
        <f t="shared" si="65"/>
        <v>0.02</v>
      </c>
      <c r="AH25" s="52">
        <f t="shared" si="65"/>
        <v>0.02</v>
      </c>
      <c r="AI25" s="52">
        <f t="shared" si="65"/>
        <v>0.02</v>
      </c>
      <c r="AJ25" s="52">
        <f t="shared" si="65"/>
        <v>0.02</v>
      </c>
      <c r="AK25" s="52">
        <f t="shared" si="65"/>
        <v>0.02</v>
      </c>
      <c r="AL25" s="52">
        <f t="shared" si="65"/>
        <v>0.02</v>
      </c>
      <c r="AM25" s="52">
        <f t="shared" si="65"/>
        <v>0.02</v>
      </c>
      <c r="AN25" s="52">
        <f t="shared" si="65"/>
        <v>0.02</v>
      </c>
      <c r="AQ25" s="34">
        <f t="shared" si="8"/>
        <v>0.32</v>
      </c>
      <c r="AR25" s="34">
        <f t="shared" si="13"/>
        <v>0.44000000000000011</v>
      </c>
      <c r="AS25" s="34">
        <f>SUM(R25:AC25)</f>
        <v>0.42333333333333345</v>
      </c>
    </row>
    <row r="26" spans="1:45" hidden="1" x14ac:dyDescent="0.35">
      <c r="A26" s="14">
        <f t="shared" si="17"/>
        <v>0</v>
      </c>
      <c r="B26" s="17">
        <v>10</v>
      </c>
      <c r="C26" s="18">
        <f>'Desglose Componentes'!C14</f>
        <v>0</v>
      </c>
      <c r="D26" s="19">
        <f>'Desglose Componentes'!H14</f>
        <v>0</v>
      </c>
      <c r="E26" s="20">
        <f>$D$26*E25</f>
        <v>0</v>
      </c>
      <c r="F26" s="20">
        <f t="shared" ref="F26:AB26" si="66">$D$26*F25</f>
        <v>0</v>
      </c>
      <c r="G26" s="20">
        <f t="shared" si="66"/>
        <v>0</v>
      </c>
      <c r="H26" s="20">
        <f t="shared" si="66"/>
        <v>0</v>
      </c>
      <c r="I26" s="20">
        <f t="shared" si="66"/>
        <v>0</v>
      </c>
      <c r="J26" s="20">
        <f t="shared" si="66"/>
        <v>0</v>
      </c>
      <c r="K26" s="20">
        <f t="shared" si="66"/>
        <v>0</v>
      </c>
      <c r="L26" s="20">
        <f t="shared" si="66"/>
        <v>0</v>
      </c>
      <c r="M26" s="20">
        <f t="shared" si="66"/>
        <v>0</v>
      </c>
      <c r="N26" s="20">
        <f t="shared" si="66"/>
        <v>0</v>
      </c>
      <c r="O26" s="20">
        <f t="shared" si="66"/>
        <v>0</v>
      </c>
      <c r="P26" s="20">
        <f t="shared" si="66"/>
        <v>0</v>
      </c>
      <c r="Q26" s="20">
        <f t="shared" si="66"/>
        <v>0</v>
      </c>
      <c r="R26" s="20">
        <f t="shared" si="66"/>
        <v>0</v>
      </c>
      <c r="S26" s="20">
        <f t="shared" si="66"/>
        <v>0</v>
      </c>
      <c r="T26" s="20">
        <f t="shared" si="66"/>
        <v>0</v>
      </c>
      <c r="U26" s="20">
        <f t="shared" si="66"/>
        <v>0</v>
      </c>
      <c r="V26" s="20">
        <f t="shared" si="66"/>
        <v>0</v>
      </c>
      <c r="W26" s="20">
        <f t="shared" si="66"/>
        <v>0</v>
      </c>
      <c r="X26" s="20">
        <f t="shared" si="66"/>
        <v>0</v>
      </c>
      <c r="Y26" s="20">
        <f t="shared" si="66"/>
        <v>0</v>
      </c>
      <c r="Z26" s="20">
        <f t="shared" si="66"/>
        <v>0</v>
      </c>
      <c r="AA26" s="20">
        <f t="shared" si="66"/>
        <v>0</v>
      </c>
      <c r="AB26" s="20">
        <f t="shared" si="66"/>
        <v>0</v>
      </c>
      <c r="AC26" s="20">
        <f t="shared" ref="AC26:AI26" si="67">$D$26*AC25</f>
        <v>0</v>
      </c>
      <c r="AD26" s="20">
        <f t="shared" si="67"/>
        <v>0</v>
      </c>
      <c r="AE26" s="20">
        <f t="shared" si="67"/>
        <v>0</v>
      </c>
      <c r="AF26" s="20">
        <f t="shared" si="67"/>
        <v>0</v>
      </c>
      <c r="AG26" s="20">
        <f t="shared" si="67"/>
        <v>0</v>
      </c>
      <c r="AH26" s="20">
        <f t="shared" si="67"/>
        <v>0</v>
      </c>
      <c r="AI26" s="20">
        <f t="shared" si="67"/>
        <v>0</v>
      </c>
      <c r="AJ26" s="20">
        <f t="shared" ref="AJ26:AM26" si="68">$D$26*AJ25</f>
        <v>0</v>
      </c>
      <c r="AK26" s="20">
        <f t="shared" si="68"/>
        <v>0</v>
      </c>
      <c r="AL26" s="20">
        <f t="shared" si="68"/>
        <v>0</v>
      </c>
      <c r="AM26" s="20">
        <f t="shared" si="68"/>
        <v>0</v>
      </c>
      <c r="AN26" s="20">
        <f t="shared" ref="AN26" si="69">$D$26*AN25</f>
        <v>0</v>
      </c>
      <c r="AQ26" s="20">
        <f t="shared" si="8"/>
        <v>0</v>
      </c>
      <c r="AR26" s="20">
        <f t="shared" si="13"/>
        <v>0</v>
      </c>
      <c r="AS26" s="20">
        <f>SUM(AC26:AN26)</f>
        <v>0</v>
      </c>
    </row>
    <row r="27" spans="1:45" hidden="1" x14ac:dyDescent="0.35">
      <c r="B27" s="274" t="s">
        <v>1</v>
      </c>
      <c r="C27" s="275"/>
      <c r="D27" s="276"/>
      <c r="E27" s="52">
        <f>E25</f>
        <v>2.6666666666666668E-2</v>
      </c>
      <c r="F27" s="52">
        <f t="shared" si="14"/>
        <v>2.6666666666666668E-2</v>
      </c>
      <c r="G27" s="52">
        <f t="shared" si="14"/>
        <v>2.6666666666666668E-2</v>
      </c>
      <c r="H27" s="52">
        <f t="shared" si="14"/>
        <v>2.6666666666666668E-2</v>
      </c>
      <c r="I27" s="52">
        <f t="shared" si="14"/>
        <v>2.6666666666666668E-2</v>
      </c>
      <c r="J27" s="52">
        <f t="shared" si="14"/>
        <v>2.6666666666666668E-2</v>
      </c>
      <c r="K27" s="52">
        <f t="shared" si="14"/>
        <v>2.6666666666666668E-2</v>
      </c>
      <c r="L27" s="52">
        <f t="shared" si="14"/>
        <v>2.6666666666666668E-2</v>
      </c>
      <c r="M27" s="52">
        <f t="shared" si="14"/>
        <v>2.6666666666666668E-2</v>
      </c>
      <c r="N27" s="52">
        <f t="shared" si="14"/>
        <v>2.6666666666666668E-2</v>
      </c>
      <c r="O27" s="52">
        <f t="shared" si="14"/>
        <v>2.6666666666666668E-2</v>
      </c>
      <c r="P27" s="52">
        <f t="shared" si="14"/>
        <v>2.6666666666666668E-2</v>
      </c>
      <c r="Q27" s="52">
        <f>Q25</f>
        <v>3.6666666666666667E-2</v>
      </c>
      <c r="R27" s="52">
        <f t="shared" si="14"/>
        <v>3.6666666666666667E-2</v>
      </c>
      <c r="S27" s="52">
        <f t="shared" si="14"/>
        <v>3.6666666666666667E-2</v>
      </c>
      <c r="T27" s="52">
        <f t="shared" si="14"/>
        <v>3.6666666666666667E-2</v>
      </c>
      <c r="U27" s="52">
        <f t="shared" si="14"/>
        <v>3.6666666666666667E-2</v>
      </c>
      <c r="V27" s="52">
        <f t="shared" ref="V27:AB27" si="70">V25</f>
        <v>3.6666666666666667E-2</v>
      </c>
      <c r="W27" s="52">
        <f t="shared" si="70"/>
        <v>3.6666666666666667E-2</v>
      </c>
      <c r="X27" s="52">
        <f t="shared" si="70"/>
        <v>3.6666666666666667E-2</v>
      </c>
      <c r="Y27" s="52">
        <f t="shared" si="70"/>
        <v>3.6666666666666667E-2</v>
      </c>
      <c r="Z27" s="52">
        <f t="shared" si="70"/>
        <v>3.6666666666666667E-2</v>
      </c>
      <c r="AA27" s="52">
        <f t="shared" si="70"/>
        <v>3.6666666666666667E-2</v>
      </c>
      <c r="AB27" s="52">
        <f t="shared" si="70"/>
        <v>3.6666666666666667E-2</v>
      </c>
      <c r="AC27" s="52">
        <f>AC25</f>
        <v>0.02</v>
      </c>
      <c r="AD27" s="52">
        <f t="shared" ref="AD27:AN27" si="71">AD25</f>
        <v>0.02</v>
      </c>
      <c r="AE27" s="52">
        <f t="shared" si="71"/>
        <v>0.02</v>
      </c>
      <c r="AF27" s="52">
        <f t="shared" si="71"/>
        <v>0.02</v>
      </c>
      <c r="AG27" s="52">
        <f t="shared" si="71"/>
        <v>0.02</v>
      </c>
      <c r="AH27" s="52">
        <f t="shared" si="71"/>
        <v>0.02</v>
      </c>
      <c r="AI27" s="52">
        <f t="shared" si="71"/>
        <v>0.02</v>
      </c>
      <c r="AJ27" s="52">
        <f t="shared" si="71"/>
        <v>0.02</v>
      </c>
      <c r="AK27" s="52">
        <f t="shared" si="71"/>
        <v>0.02</v>
      </c>
      <c r="AL27" s="52">
        <f t="shared" si="71"/>
        <v>0.02</v>
      </c>
      <c r="AM27" s="52">
        <f t="shared" si="71"/>
        <v>0.02</v>
      </c>
      <c r="AN27" s="52">
        <f t="shared" si="71"/>
        <v>0.02</v>
      </c>
      <c r="AQ27" s="34">
        <f t="shared" si="8"/>
        <v>0.32</v>
      </c>
      <c r="AR27" s="34">
        <f t="shared" si="13"/>
        <v>0.44000000000000011</v>
      </c>
      <c r="AS27" s="34">
        <f>SUM(R27:AC27)</f>
        <v>0.42333333333333345</v>
      </c>
    </row>
    <row r="28" spans="1:45" hidden="1" x14ac:dyDescent="0.35">
      <c r="A28" s="14">
        <f>(D28/$D$6)</f>
        <v>0</v>
      </c>
      <c r="B28" s="17">
        <v>11</v>
      </c>
      <c r="C28" s="18">
        <f>'Desglose Componentes'!C15</f>
        <v>0</v>
      </c>
      <c r="D28" s="19">
        <f>'Desglose Componentes'!H15</f>
        <v>0</v>
      </c>
      <c r="E28" s="20">
        <f>$D$28*E27</f>
        <v>0</v>
      </c>
      <c r="F28" s="20">
        <f t="shared" ref="F28:AB28" si="72">$D$28*F27</f>
        <v>0</v>
      </c>
      <c r="G28" s="20">
        <f t="shared" si="72"/>
        <v>0</v>
      </c>
      <c r="H28" s="20">
        <f t="shared" si="72"/>
        <v>0</v>
      </c>
      <c r="I28" s="20">
        <f t="shared" si="72"/>
        <v>0</v>
      </c>
      <c r="J28" s="20">
        <f t="shared" si="72"/>
        <v>0</v>
      </c>
      <c r="K28" s="20">
        <f t="shared" si="72"/>
        <v>0</v>
      </c>
      <c r="L28" s="20">
        <f t="shared" si="72"/>
        <v>0</v>
      </c>
      <c r="M28" s="20">
        <f t="shared" si="72"/>
        <v>0</v>
      </c>
      <c r="N28" s="20">
        <f t="shared" si="72"/>
        <v>0</v>
      </c>
      <c r="O28" s="20">
        <f t="shared" si="72"/>
        <v>0</v>
      </c>
      <c r="P28" s="20">
        <f t="shared" si="72"/>
        <v>0</v>
      </c>
      <c r="Q28" s="20">
        <f t="shared" si="72"/>
        <v>0</v>
      </c>
      <c r="R28" s="20">
        <f t="shared" si="72"/>
        <v>0</v>
      </c>
      <c r="S28" s="20">
        <f t="shared" si="72"/>
        <v>0</v>
      </c>
      <c r="T28" s="20">
        <f t="shared" si="72"/>
        <v>0</v>
      </c>
      <c r="U28" s="20">
        <f t="shared" si="72"/>
        <v>0</v>
      </c>
      <c r="V28" s="20">
        <f t="shared" si="72"/>
        <v>0</v>
      </c>
      <c r="W28" s="20">
        <f t="shared" si="72"/>
        <v>0</v>
      </c>
      <c r="X28" s="20">
        <f t="shared" si="72"/>
        <v>0</v>
      </c>
      <c r="Y28" s="20">
        <f t="shared" si="72"/>
        <v>0</v>
      </c>
      <c r="Z28" s="20">
        <f t="shared" si="72"/>
        <v>0</v>
      </c>
      <c r="AA28" s="20">
        <f t="shared" si="72"/>
        <v>0</v>
      </c>
      <c r="AB28" s="20">
        <f t="shared" si="72"/>
        <v>0</v>
      </c>
      <c r="AC28" s="20">
        <f t="shared" ref="AC28:AI28" si="73">$D$28*AC27</f>
        <v>0</v>
      </c>
      <c r="AD28" s="20">
        <f t="shared" si="73"/>
        <v>0</v>
      </c>
      <c r="AE28" s="20">
        <f t="shared" si="73"/>
        <v>0</v>
      </c>
      <c r="AF28" s="20">
        <f t="shared" si="73"/>
        <v>0</v>
      </c>
      <c r="AG28" s="20">
        <f t="shared" si="73"/>
        <v>0</v>
      </c>
      <c r="AH28" s="20">
        <f t="shared" si="73"/>
        <v>0</v>
      </c>
      <c r="AI28" s="20">
        <f t="shared" si="73"/>
        <v>0</v>
      </c>
      <c r="AJ28" s="20">
        <f t="shared" ref="AJ28:AM28" si="74">$D$28*AJ27</f>
        <v>0</v>
      </c>
      <c r="AK28" s="20">
        <f t="shared" si="74"/>
        <v>0</v>
      </c>
      <c r="AL28" s="20">
        <f t="shared" si="74"/>
        <v>0</v>
      </c>
      <c r="AM28" s="20">
        <f t="shared" si="74"/>
        <v>0</v>
      </c>
      <c r="AN28" s="20">
        <f t="shared" ref="AN28" si="75">$D$28*AN27</f>
        <v>0</v>
      </c>
      <c r="AQ28" s="20">
        <f t="shared" si="8"/>
        <v>0</v>
      </c>
      <c r="AR28" s="20">
        <f t="shared" si="13"/>
        <v>0</v>
      </c>
      <c r="AS28" s="20">
        <f>SUM(AC28:AN28)</f>
        <v>0</v>
      </c>
    </row>
    <row r="29" spans="1:45" x14ac:dyDescent="0.35">
      <c r="C29" s="21" t="s">
        <v>54</v>
      </c>
    </row>
    <row r="30" spans="1:45" x14ac:dyDescent="0.35">
      <c r="D30" s="268" t="s">
        <v>41</v>
      </c>
      <c r="E30" s="268" t="s">
        <v>41</v>
      </c>
      <c r="F30" s="272" t="s">
        <v>42</v>
      </c>
      <c r="G30" s="272" t="s">
        <v>43</v>
      </c>
    </row>
    <row r="31" spans="1:45" x14ac:dyDescent="0.35">
      <c r="D31" s="269"/>
      <c r="E31" s="269"/>
      <c r="F31" s="273"/>
      <c r="G31" s="273"/>
      <c r="I31" s="12" t="s">
        <v>81</v>
      </c>
      <c r="AQ31" s="64"/>
      <c r="AR31" s="64"/>
    </row>
    <row r="32" spans="1:45" x14ac:dyDescent="0.35">
      <c r="D32" s="22">
        <v>0</v>
      </c>
      <c r="E32" s="22">
        <v>2019</v>
      </c>
      <c r="F32" s="68">
        <v>0.32</v>
      </c>
      <c r="G32" s="35">
        <f>$G$35*F32</f>
        <v>703180561.73184001</v>
      </c>
      <c r="H32" s="69">
        <f>F32/12</f>
        <v>2.6666666666666668E-2</v>
      </c>
      <c r="I32" s="60">
        <f>G32-AQ6</f>
        <v>0</v>
      </c>
    </row>
    <row r="33" spans="4:9" x14ac:dyDescent="0.35">
      <c r="D33" s="22">
        <v>1</v>
      </c>
      <c r="E33" s="22">
        <v>2020</v>
      </c>
      <c r="F33" s="68">
        <v>0.44</v>
      </c>
      <c r="G33" s="35">
        <f t="shared" ref="G33:G34" si="76">$G$35*F33</f>
        <v>966873272.38128006</v>
      </c>
      <c r="H33" s="69">
        <f t="shared" ref="H33:H34" si="77">F33/12</f>
        <v>3.6666666666666667E-2</v>
      </c>
      <c r="I33" s="60">
        <f>G33-AR6</f>
        <v>0</v>
      </c>
    </row>
    <row r="34" spans="4:9" x14ac:dyDescent="0.35">
      <c r="D34" s="22">
        <v>3</v>
      </c>
      <c r="E34" s="22">
        <v>2021</v>
      </c>
      <c r="F34" s="68">
        <v>0.24</v>
      </c>
      <c r="G34" s="35">
        <f t="shared" si="76"/>
        <v>527385421.29888004</v>
      </c>
      <c r="H34" s="69">
        <f t="shared" si="77"/>
        <v>0.02</v>
      </c>
      <c r="I34" s="60">
        <f>G34-AS6</f>
        <v>0</v>
      </c>
    </row>
    <row r="35" spans="4:9" ht="36" customHeight="1" x14ac:dyDescent="0.35">
      <c r="D35" s="266" t="s">
        <v>295</v>
      </c>
      <c r="E35" s="267"/>
      <c r="F35" s="68">
        <f>SUM(F32:F34)</f>
        <v>1</v>
      </c>
      <c r="G35" s="35" cm="1">
        <f t="array" ref="G35:H35">'Desglose Componentes'!G18:H18</f>
        <v>2197439255.4120002</v>
      </c>
      <c r="H35" s="12">
        <v>0</v>
      </c>
    </row>
    <row r="36" spans="4:9" x14ac:dyDescent="0.35">
      <c r="D36" s="3"/>
      <c r="E36" s="3"/>
      <c r="F36" s="36"/>
      <c r="G36" s="36"/>
    </row>
  </sheetData>
  <mergeCells count="58">
    <mergeCell ref="AM4:AM5"/>
    <mergeCell ref="AN4:AN5"/>
    <mergeCell ref="AS4:AS5"/>
    <mergeCell ref="AH4:AH5"/>
    <mergeCell ref="AI4:AI5"/>
    <mergeCell ref="AJ4:AJ5"/>
    <mergeCell ref="AK4:AK5"/>
    <mergeCell ref="AL4:AL5"/>
    <mergeCell ref="AQ4:AQ5"/>
    <mergeCell ref="AR4:AR5"/>
    <mergeCell ref="AC4:AC5"/>
    <mergeCell ref="AD4:AD5"/>
    <mergeCell ref="AE4:AE5"/>
    <mergeCell ref="AF4:AF5"/>
    <mergeCell ref="AG4:AG5"/>
    <mergeCell ref="Q4:Q5"/>
    <mergeCell ref="B4:B6"/>
    <mergeCell ref="C4:C6"/>
    <mergeCell ref="D4:D5"/>
    <mergeCell ref="E4:E5"/>
    <mergeCell ref="F4:F5"/>
    <mergeCell ref="R4:R5"/>
    <mergeCell ref="AB4:AB5"/>
    <mergeCell ref="T4:T5"/>
    <mergeCell ref="U4:U5"/>
    <mergeCell ref="V4:V5"/>
    <mergeCell ref="W4:W5"/>
    <mergeCell ref="X4:X5"/>
    <mergeCell ref="Y4:Y5"/>
    <mergeCell ref="Z4:Z5"/>
    <mergeCell ref="AA4:AA5"/>
    <mergeCell ref="S4:S5"/>
    <mergeCell ref="B17:D17"/>
    <mergeCell ref="B19:D19"/>
    <mergeCell ref="B21:D21"/>
    <mergeCell ref="B27:D27"/>
    <mergeCell ref="M4:M5"/>
    <mergeCell ref="B7:D7"/>
    <mergeCell ref="B9:D9"/>
    <mergeCell ref="B11:D11"/>
    <mergeCell ref="B13:D13"/>
    <mergeCell ref="B15:D15"/>
    <mergeCell ref="D35:E35"/>
    <mergeCell ref="D30:D31"/>
    <mergeCell ref="N4:N5"/>
    <mergeCell ref="O4:O5"/>
    <mergeCell ref="P4:P5"/>
    <mergeCell ref="G4:G5"/>
    <mergeCell ref="H4:H5"/>
    <mergeCell ref="I4:I5"/>
    <mergeCell ref="J4:J5"/>
    <mergeCell ref="K4:K5"/>
    <mergeCell ref="L4:L5"/>
    <mergeCell ref="E30:E31"/>
    <mergeCell ref="F30:F31"/>
    <mergeCell ref="G30:G31"/>
    <mergeCell ref="B23:D23"/>
    <mergeCell ref="B25:D25"/>
  </mergeCells>
  <phoneticPr fontId="2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5167-DEBE-49B1-AEF1-7ED2E7B43DDA}">
  <dimension ref="A1:X996"/>
  <sheetViews>
    <sheetView topLeftCell="B73" zoomScale="85" zoomScaleNormal="85" workbookViewId="0">
      <selection activeCell="B20" sqref="B20"/>
    </sheetView>
  </sheetViews>
  <sheetFormatPr baseColWidth="10" defaultColWidth="14.453125" defaultRowHeight="15" customHeight="1" x14ac:dyDescent="0.3"/>
  <cols>
    <col min="1" max="1" width="2.81640625" style="80" customWidth="1"/>
    <col min="2" max="2" width="49.453125" style="82" customWidth="1"/>
    <col min="3" max="3" width="22.7265625" style="82" customWidth="1"/>
    <col min="4" max="10" width="22.7265625" style="134" customWidth="1"/>
    <col min="11" max="16384" width="14.453125" style="80"/>
  </cols>
  <sheetData>
    <row r="1" spans="1:10" ht="14.5" x14ac:dyDescent="0.3">
      <c r="A1" s="81"/>
      <c r="B1" s="286" t="s">
        <v>208</v>
      </c>
      <c r="C1" s="286"/>
      <c r="D1" s="286"/>
      <c r="E1" s="286"/>
      <c r="F1" s="286"/>
      <c r="G1" s="286"/>
      <c r="H1" s="286"/>
      <c r="I1" s="286"/>
      <c r="J1" s="286"/>
    </row>
    <row r="2" spans="1:10" ht="14.5" x14ac:dyDescent="0.3">
      <c r="A2" s="81"/>
    </row>
    <row r="3" spans="1:10" ht="27" customHeight="1" x14ac:dyDescent="0.3">
      <c r="A3" s="81"/>
      <c r="B3" s="280" t="s">
        <v>179</v>
      </c>
      <c r="C3" s="280"/>
      <c r="D3" s="280"/>
      <c r="E3" s="280"/>
      <c r="F3" s="280"/>
      <c r="G3" s="280"/>
      <c r="H3" s="280"/>
      <c r="I3" s="280"/>
      <c r="J3" s="280"/>
    </row>
    <row r="4" spans="1:10" s="135" customFormat="1" ht="27" customHeight="1" x14ac:dyDescent="0.35">
      <c r="A4" s="81"/>
      <c r="B4" s="284" t="s">
        <v>87</v>
      </c>
      <c r="C4" s="281" t="s">
        <v>175</v>
      </c>
      <c r="D4" s="282"/>
      <c r="E4" s="282"/>
      <c r="F4" s="282"/>
      <c r="G4" s="283"/>
      <c r="H4" s="285" t="s">
        <v>153</v>
      </c>
      <c r="I4" s="285"/>
      <c r="J4" s="157" t="s">
        <v>176</v>
      </c>
    </row>
    <row r="5" spans="1:10" s="135" customFormat="1" ht="45" customHeight="1" x14ac:dyDescent="0.35">
      <c r="A5" s="81"/>
      <c r="B5" s="284"/>
      <c r="C5" s="131" t="s">
        <v>167</v>
      </c>
      <c r="D5" s="132" t="s">
        <v>172</v>
      </c>
      <c r="E5" s="132" t="s">
        <v>169</v>
      </c>
      <c r="F5" s="132" t="s">
        <v>194</v>
      </c>
      <c r="G5" s="132" t="s">
        <v>195</v>
      </c>
      <c r="H5" s="124" t="s">
        <v>168</v>
      </c>
      <c r="I5" s="124" t="s">
        <v>170</v>
      </c>
      <c r="J5" s="133" t="s">
        <v>171</v>
      </c>
    </row>
    <row r="6" spans="1:10" s="135" customFormat="1" ht="14.5" x14ac:dyDescent="0.35">
      <c r="A6" s="81"/>
      <c r="B6" s="136" t="s">
        <v>157</v>
      </c>
      <c r="C6" s="125">
        <v>650</v>
      </c>
      <c r="D6" s="137">
        <f>C6*0.44</f>
        <v>286</v>
      </c>
      <c r="E6" s="125">
        <f>C6-D6</f>
        <v>364</v>
      </c>
      <c r="F6" s="125" t="s">
        <v>222</v>
      </c>
      <c r="G6" s="125" t="s">
        <v>223</v>
      </c>
      <c r="H6" s="138">
        <v>60</v>
      </c>
      <c r="I6" s="125">
        <v>660</v>
      </c>
      <c r="J6" s="138">
        <f>E6-I6</f>
        <v>-296</v>
      </c>
    </row>
    <row r="7" spans="1:10" s="135" customFormat="1" ht="14.5" x14ac:dyDescent="0.35">
      <c r="A7" s="81"/>
      <c r="B7" s="139" t="s">
        <v>158</v>
      </c>
      <c r="C7" s="130">
        <v>575</v>
      </c>
      <c r="D7" s="140">
        <f t="shared" ref="D7:D14" si="0">C7*0.44</f>
        <v>253</v>
      </c>
      <c r="E7" s="130">
        <f t="shared" ref="E7:E14" si="1">C7-D7</f>
        <v>322</v>
      </c>
      <c r="F7" s="130" t="s">
        <v>222</v>
      </c>
      <c r="G7" s="130" t="s">
        <v>223</v>
      </c>
      <c r="H7" s="141">
        <v>61</v>
      </c>
      <c r="I7" s="130">
        <v>671</v>
      </c>
      <c r="J7" s="141">
        <f t="shared" ref="J7:J14" si="2">E7-I7</f>
        <v>-349</v>
      </c>
    </row>
    <row r="8" spans="1:10" s="135" customFormat="1" ht="20" x14ac:dyDescent="0.35">
      <c r="A8" s="81"/>
      <c r="B8" s="136" t="s">
        <v>159</v>
      </c>
      <c r="C8" s="125">
        <v>300</v>
      </c>
      <c r="D8" s="137">
        <f t="shared" si="0"/>
        <v>132</v>
      </c>
      <c r="E8" s="125">
        <f t="shared" si="1"/>
        <v>168</v>
      </c>
      <c r="F8" s="125" t="s">
        <v>222</v>
      </c>
      <c r="G8" s="125" t="s">
        <v>223</v>
      </c>
      <c r="H8" s="138">
        <v>26</v>
      </c>
      <c r="I8" s="125">
        <v>286</v>
      </c>
      <c r="J8" s="138">
        <f t="shared" si="2"/>
        <v>-118</v>
      </c>
    </row>
    <row r="9" spans="1:10" s="135" customFormat="1" ht="14.5" x14ac:dyDescent="0.35">
      <c r="A9" s="81"/>
      <c r="B9" s="139" t="s">
        <v>160</v>
      </c>
      <c r="C9" s="130">
        <v>350</v>
      </c>
      <c r="D9" s="140">
        <f t="shared" si="0"/>
        <v>154</v>
      </c>
      <c r="E9" s="130">
        <f t="shared" si="1"/>
        <v>196</v>
      </c>
      <c r="F9" s="130" t="s">
        <v>222</v>
      </c>
      <c r="G9" s="130" t="s">
        <v>223</v>
      </c>
      <c r="H9" s="141">
        <v>34</v>
      </c>
      <c r="I9" s="130">
        <v>374</v>
      </c>
      <c r="J9" s="141">
        <f t="shared" si="2"/>
        <v>-178</v>
      </c>
    </row>
    <row r="10" spans="1:10" s="135" customFormat="1" ht="26.25" customHeight="1" x14ac:dyDescent="0.35">
      <c r="A10" s="81"/>
      <c r="B10" s="136" t="s">
        <v>161</v>
      </c>
      <c r="C10" s="125">
        <v>650</v>
      </c>
      <c r="D10" s="137">
        <f t="shared" si="0"/>
        <v>286</v>
      </c>
      <c r="E10" s="125">
        <f t="shared" si="1"/>
        <v>364</v>
      </c>
      <c r="F10" s="125" t="s">
        <v>222</v>
      </c>
      <c r="G10" s="125" t="s">
        <v>223</v>
      </c>
      <c r="H10" s="138">
        <v>35</v>
      </c>
      <c r="I10" s="125">
        <v>385</v>
      </c>
      <c r="J10" s="138">
        <f t="shared" si="2"/>
        <v>-21</v>
      </c>
    </row>
    <row r="11" spans="1:10" s="135" customFormat="1" ht="14.5" x14ac:dyDescent="0.35">
      <c r="A11" s="81"/>
      <c r="B11" s="139" t="s">
        <v>301</v>
      </c>
      <c r="C11" s="130">
        <v>420</v>
      </c>
      <c r="D11" s="140">
        <f t="shared" si="0"/>
        <v>184.8</v>
      </c>
      <c r="E11" s="130">
        <f t="shared" si="1"/>
        <v>235.2</v>
      </c>
      <c r="F11" s="130" t="s">
        <v>222</v>
      </c>
      <c r="G11" s="130" t="s">
        <v>224</v>
      </c>
      <c r="H11" s="141">
        <v>20</v>
      </c>
      <c r="I11" s="130">
        <v>220</v>
      </c>
      <c r="J11" s="141">
        <f t="shared" si="2"/>
        <v>15.199999999999989</v>
      </c>
    </row>
    <row r="12" spans="1:10" s="135" customFormat="1" ht="14.5" x14ac:dyDescent="0.35">
      <c r="A12" s="81"/>
      <c r="B12" s="136" t="s">
        <v>162</v>
      </c>
      <c r="C12" s="125">
        <v>270</v>
      </c>
      <c r="D12" s="137">
        <f t="shared" si="0"/>
        <v>118.8</v>
      </c>
      <c r="E12" s="125">
        <f t="shared" si="1"/>
        <v>151.19999999999999</v>
      </c>
      <c r="F12" s="125" t="s">
        <v>222</v>
      </c>
      <c r="G12" s="125" t="s">
        <v>223</v>
      </c>
      <c r="H12" s="138">
        <v>16</v>
      </c>
      <c r="I12" s="125">
        <v>176</v>
      </c>
      <c r="J12" s="138">
        <f t="shared" si="2"/>
        <v>-24.800000000000011</v>
      </c>
    </row>
    <row r="13" spans="1:10" s="135" customFormat="1" ht="14.5" x14ac:dyDescent="0.35">
      <c r="A13" s="81"/>
      <c r="B13" s="139" t="s">
        <v>100</v>
      </c>
      <c r="C13" s="130">
        <v>70</v>
      </c>
      <c r="D13" s="140">
        <f t="shared" si="0"/>
        <v>30.8</v>
      </c>
      <c r="E13" s="130">
        <f t="shared" si="1"/>
        <v>39.200000000000003</v>
      </c>
      <c r="F13" s="130" t="s">
        <v>197</v>
      </c>
      <c r="G13" s="130" t="s">
        <v>225</v>
      </c>
      <c r="H13" s="141">
        <v>7</v>
      </c>
      <c r="I13" s="130">
        <v>77</v>
      </c>
      <c r="J13" s="141">
        <f t="shared" si="2"/>
        <v>-37.799999999999997</v>
      </c>
    </row>
    <row r="14" spans="1:10" s="135" customFormat="1" ht="30" x14ac:dyDescent="0.35">
      <c r="A14" s="81"/>
      <c r="B14" s="136" t="s">
        <v>163</v>
      </c>
      <c r="C14" s="125">
        <v>55</v>
      </c>
      <c r="D14" s="137">
        <f t="shared" si="0"/>
        <v>24.2</v>
      </c>
      <c r="E14" s="125">
        <f t="shared" si="1"/>
        <v>30.8</v>
      </c>
      <c r="F14" s="125" t="s">
        <v>222</v>
      </c>
      <c r="G14" s="125" t="s">
        <v>223</v>
      </c>
      <c r="H14" s="138">
        <v>8</v>
      </c>
      <c r="I14" s="125">
        <v>88</v>
      </c>
      <c r="J14" s="138">
        <f t="shared" si="2"/>
        <v>-57.2</v>
      </c>
    </row>
    <row r="15" spans="1:10" s="135" customFormat="1" ht="14.5" x14ac:dyDescent="0.35">
      <c r="A15" s="81"/>
      <c r="B15" s="142" t="s">
        <v>0</v>
      </c>
      <c r="C15" s="143">
        <f>SUM(C6:C14)</f>
        <v>3340</v>
      </c>
      <c r="D15" s="143">
        <f t="shared" ref="D15" si="3">SUM(D6:D14)</f>
        <v>1469.6</v>
      </c>
      <c r="E15" s="143">
        <f>SUM(E6:E14)</f>
        <v>1870.4</v>
      </c>
      <c r="F15" s="143" t="s">
        <v>196</v>
      </c>
      <c r="G15" s="143" t="s">
        <v>196</v>
      </c>
      <c r="H15" s="144">
        <f t="shared" ref="H15" si="4">SUM(H6:H14)</f>
        <v>267</v>
      </c>
      <c r="I15" s="143">
        <f>SUM(I6:I14)</f>
        <v>2937</v>
      </c>
      <c r="J15" s="143">
        <f>SUM(J6:J14)</f>
        <v>-1066.5999999999999</v>
      </c>
    </row>
    <row r="16" spans="1:10" s="135" customFormat="1" ht="14.5" x14ac:dyDescent="0.35">
      <c r="A16" s="81"/>
      <c r="B16" s="145"/>
      <c r="C16" s="145"/>
      <c r="D16" s="146"/>
      <c r="E16" s="146"/>
      <c r="F16" s="146"/>
      <c r="G16" s="146"/>
      <c r="H16" s="146"/>
      <c r="I16" s="146"/>
      <c r="J16" s="146"/>
    </row>
    <row r="17" spans="1:10" s="135" customFormat="1" ht="27" customHeight="1" x14ac:dyDescent="0.35">
      <c r="A17" s="81"/>
      <c r="B17" s="280" t="s">
        <v>180</v>
      </c>
      <c r="C17" s="280"/>
      <c r="D17" s="280"/>
      <c r="E17" s="280"/>
      <c r="F17" s="280"/>
      <c r="G17" s="280"/>
      <c r="H17" s="280"/>
      <c r="I17" s="280"/>
      <c r="J17" s="280"/>
    </row>
    <row r="18" spans="1:10" s="135" customFormat="1" ht="27" customHeight="1" x14ac:dyDescent="0.35">
      <c r="A18" s="81"/>
      <c r="B18" s="284" t="s">
        <v>87</v>
      </c>
      <c r="C18" s="281" t="s">
        <v>175</v>
      </c>
      <c r="D18" s="282"/>
      <c r="E18" s="282"/>
      <c r="F18" s="282"/>
      <c r="G18" s="283"/>
      <c r="H18" s="285" t="s">
        <v>153</v>
      </c>
      <c r="I18" s="285"/>
      <c r="J18" s="157" t="s">
        <v>176</v>
      </c>
    </row>
    <row r="19" spans="1:10" s="135" customFormat="1" ht="45" customHeight="1" x14ac:dyDescent="0.35">
      <c r="A19" s="81"/>
      <c r="B19" s="284"/>
      <c r="C19" s="131" t="s">
        <v>167</v>
      </c>
      <c r="D19" s="132" t="s">
        <v>172</v>
      </c>
      <c r="E19" s="132" t="s">
        <v>169</v>
      </c>
      <c r="F19" s="132" t="s">
        <v>194</v>
      </c>
      <c r="G19" s="132" t="s">
        <v>195</v>
      </c>
      <c r="H19" s="124" t="s">
        <v>168</v>
      </c>
      <c r="I19" s="124" t="s">
        <v>170</v>
      </c>
      <c r="J19" s="133" t="s">
        <v>171</v>
      </c>
    </row>
    <row r="20" spans="1:10" s="135" customFormat="1" ht="25.5" customHeight="1" x14ac:dyDescent="0.35">
      <c r="A20" s="81"/>
      <c r="B20" s="136" t="s">
        <v>107</v>
      </c>
      <c r="C20" s="125">
        <v>1490</v>
      </c>
      <c r="D20" s="125">
        <f>C20*0.44</f>
        <v>655.6</v>
      </c>
      <c r="E20" s="125">
        <f t="shared" ref="E20:E23" si="5">C20-D20</f>
        <v>834.4</v>
      </c>
      <c r="F20" s="125" t="s">
        <v>222</v>
      </c>
      <c r="G20" s="125" t="s">
        <v>224</v>
      </c>
      <c r="H20" s="125">
        <v>185</v>
      </c>
      <c r="I20" s="125">
        <v>2035</v>
      </c>
      <c r="J20" s="125">
        <f t="shared" ref="J20:J23" si="6">E20-I20</f>
        <v>-1200.5999999999999</v>
      </c>
    </row>
    <row r="21" spans="1:10" s="135" customFormat="1" ht="14.5" x14ac:dyDescent="0.35">
      <c r="A21" s="81"/>
      <c r="B21" s="139" t="s">
        <v>164</v>
      </c>
      <c r="C21" s="130">
        <v>192</v>
      </c>
      <c r="D21" s="130">
        <f t="shared" ref="D21:D23" si="7">C21*0.44</f>
        <v>84.48</v>
      </c>
      <c r="E21" s="130">
        <f t="shared" si="5"/>
        <v>107.52</v>
      </c>
      <c r="F21" s="130" t="s">
        <v>222</v>
      </c>
      <c r="G21" s="130" t="s">
        <v>223</v>
      </c>
      <c r="H21" s="130">
        <v>20</v>
      </c>
      <c r="I21" s="130">
        <v>220</v>
      </c>
      <c r="J21" s="130">
        <f t="shared" si="6"/>
        <v>-112.48</v>
      </c>
    </row>
    <row r="22" spans="1:10" s="135" customFormat="1" ht="14.5" x14ac:dyDescent="0.35">
      <c r="A22" s="81"/>
      <c r="B22" s="136" t="s">
        <v>165</v>
      </c>
      <c r="C22" s="125">
        <v>977</v>
      </c>
      <c r="D22" s="125">
        <f t="shared" si="7"/>
        <v>429.88</v>
      </c>
      <c r="E22" s="125">
        <f t="shared" si="5"/>
        <v>547.12</v>
      </c>
      <c r="F22" s="125" t="s">
        <v>222</v>
      </c>
      <c r="G22" s="125" t="s">
        <v>223</v>
      </c>
      <c r="H22" s="125">
        <v>138</v>
      </c>
      <c r="I22" s="125">
        <v>1518</v>
      </c>
      <c r="J22" s="125">
        <f t="shared" si="6"/>
        <v>-970.88</v>
      </c>
    </row>
    <row r="23" spans="1:10" s="135" customFormat="1" ht="15.75" customHeight="1" x14ac:dyDescent="0.35">
      <c r="A23" s="81"/>
      <c r="B23" s="139" t="s">
        <v>166</v>
      </c>
      <c r="C23" s="130">
        <v>1200</v>
      </c>
      <c r="D23" s="130">
        <f t="shared" si="7"/>
        <v>528</v>
      </c>
      <c r="E23" s="130">
        <f t="shared" si="5"/>
        <v>672</v>
      </c>
      <c r="F23" s="130" t="s">
        <v>197</v>
      </c>
      <c r="G23" s="130" t="s">
        <v>224</v>
      </c>
      <c r="H23" s="130">
        <v>52</v>
      </c>
      <c r="I23" s="130">
        <v>572</v>
      </c>
      <c r="J23" s="130">
        <f t="shared" si="6"/>
        <v>100</v>
      </c>
    </row>
    <row r="24" spans="1:10" s="135" customFormat="1" ht="15.75" customHeight="1" x14ac:dyDescent="0.35">
      <c r="A24" s="81"/>
      <c r="B24" s="142" t="s">
        <v>0</v>
      </c>
      <c r="C24" s="143">
        <f t="shared" ref="C24:J24" si="8">SUM(C20:C23)</f>
        <v>3859</v>
      </c>
      <c r="D24" s="143">
        <f t="shared" si="8"/>
        <v>1697.96</v>
      </c>
      <c r="E24" s="143">
        <f t="shared" si="8"/>
        <v>2161.04</v>
      </c>
      <c r="F24" s="143" t="s">
        <v>196</v>
      </c>
      <c r="G24" s="143" t="s">
        <v>196</v>
      </c>
      <c r="H24" s="143">
        <f t="shared" si="8"/>
        <v>395</v>
      </c>
      <c r="I24" s="143">
        <f t="shared" si="8"/>
        <v>4345</v>
      </c>
      <c r="J24" s="143">
        <f t="shared" si="8"/>
        <v>-2183.96</v>
      </c>
    </row>
    <row r="25" spans="1:10" s="135" customFormat="1" ht="15.75" customHeight="1" x14ac:dyDescent="0.35">
      <c r="A25" s="81"/>
      <c r="B25" s="145"/>
      <c r="C25" s="145"/>
      <c r="D25" s="146"/>
      <c r="E25" s="146"/>
      <c r="F25" s="146"/>
      <c r="G25" s="146"/>
      <c r="H25" s="146"/>
      <c r="I25" s="146"/>
      <c r="J25" s="146"/>
    </row>
    <row r="26" spans="1:10" s="135" customFormat="1" ht="27" customHeight="1" x14ac:dyDescent="0.35">
      <c r="A26" s="81"/>
      <c r="B26" s="280" t="s">
        <v>181</v>
      </c>
      <c r="C26" s="280"/>
      <c r="D26" s="280"/>
      <c r="E26" s="280"/>
      <c r="F26" s="280"/>
      <c r="G26" s="280"/>
      <c r="H26" s="280"/>
      <c r="I26" s="280"/>
      <c r="J26" s="280"/>
    </row>
    <row r="27" spans="1:10" s="135" customFormat="1" ht="27" customHeight="1" x14ac:dyDescent="0.35">
      <c r="A27" s="81"/>
      <c r="B27" s="284" t="s">
        <v>87</v>
      </c>
      <c r="C27" s="281" t="s">
        <v>175</v>
      </c>
      <c r="D27" s="282"/>
      <c r="E27" s="282"/>
      <c r="F27" s="282"/>
      <c r="G27" s="283"/>
      <c r="H27" s="285" t="s">
        <v>153</v>
      </c>
      <c r="I27" s="285"/>
      <c r="J27" s="157" t="s">
        <v>176</v>
      </c>
    </row>
    <row r="28" spans="1:10" s="135" customFormat="1" ht="45" customHeight="1" x14ac:dyDescent="0.35">
      <c r="A28" s="81"/>
      <c r="B28" s="284"/>
      <c r="C28" s="131" t="s">
        <v>167</v>
      </c>
      <c r="D28" s="132" t="s">
        <v>172</v>
      </c>
      <c r="E28" s="132" t="s">
        <v>169</v>
      </c>
      <c r="F28" s="132" t="s">
        <v>194</v>
      </c>
      <c r="G28" s="132" t="s">
        <v>195</v>
      </c>
      <c r="H28" s="124" t="s">
        <v>168</v>
      </c>
      <c r="I28" s="124" t="s">
        <v>170</v>
      </c>
      <c r="J28" s="133" t="s">
        <v>171</v>
      </c>
    </row>
    <row r="29" spans="1:10" s="135" customFormat="1" ht="15.75" customHeight="1" x14ac:dyDescent="0.35">
      <c r="A29" s="81"/>
      <c r="B29" s="136" t="s">
        <v>108</v>
      </c>
      <c r="C29" s="125">
        <v>400</v>
      </c>
      <c r="D29" s="125">
        <f>C29*0.44</f>
        <v>176</v>
      </c>
      <c r="E29" s="125">
        <f>C29-D29</f>
        <v>224</v>
      </c>
      <c r="F29" s="125" t="s">
        <v>222</v>
      </c>
      <c r="G29" s="125" t="s">
        <v>223</v>
      </c>
      <c r="H29" s="125">
        <v>107</v>
      </c>
      <c r="I29" s="125">
        <v>1177</v>
      </c>
      <c r="J29" s="125">
        <f>E29-I29</f>
        <v>-953</v>
      </c>
    </row>
    <row r="30" spans="1:10" s="135" customFormat="1" ht="15.75" customHeight="1" x14ac:dyDescent="0.35">
      <c r="A30" s="81"/>
      <c r="B30" s="142" t="s">
        <v>0</v>
      </c>
      <c r="C30" s="143">
        <f>C29</f>
        <v>400</v>
      </c>
      <c r="D30" s="143">
        <f t="shared" ref="D30:J30" si="9">D29</f>
        <v>176</v>
      </c>
      <c r="E30" s="143">
        <f t="shared" si="9"/>
        <v>224</v>
      </c>
      <c r="F30" s="143" t="s">
        <v>196</v>
      </c>
      <c r="G30" s="143" t="s">
        <v>196</v>
      </c>
      <c r="H30" s="143">
        <f t="shared" si="9"/>
        <v>107</v>
      </c>
      <c r="I30" s="143">
        <f t="shared" si="9"/>
        <v>1177</v>
      </c>
      <c r="J30" s="143">
        <f t="shared" si="9"/>
        <v>-953</v>
      </c>
    </row>
    <row r="31" spans="1:10" s="135" customFormat="1" ht="15.75" customHeight="1" x14ac:dyDescent="0.35">
      <c r="A31" s="81"/>
      <c r="B31" s="145"/>
      <c r="C31" s="145"/>
      <c r="D31" s="146"/>
      <c r="E31" s="146"/>
      <c r="F31" s="146"/>
      <c r="G31" s="146"/>
      <c r="H31" s="146"/>
      <c r="I31" s="146"/>
      <c r="J31" s="146"/>
    </row>
    <row r="32" spans="1:10" s="135" customFormat="1" ht="27" customHeight="1" x14ac:dyDescent="0.35">
      <c r="A32" s="81"/>
      <c r="B32" s="280" t="s">
        <v>182</v>
      </c>
      <c r="C32" s="280"/>
      <c r="D32" s="280"/>
      <c r="E32" s="280"/>
      <c r="F32" s="280"/>
      <c r="G32" s="280"/>
      <c r="H32" s="280"/>
      <c r="I32" s="280"/>
      <c r="J32" s="280"/>
    </row>
    <row r="33" spans="1:10" s="135" customFormat="1" ht="27" customHeight="1" x14ac:dyDescent="0.35">
      <c r="A33" s="81"/>
      <c r="B33" s="284" t="s">
        <v>87</v>
      </c>
      <c r="C33" s="281" t="s">
        <v>175</v>
      </c>
      <c r="D33" s="282"/>
      <c r="E33" s="282"/>
      <c r="F33" s="282"/>
      <c r="G33" s="283"/>
      <c r="H33" s="285" t="s">
        <v>153</v>
      </c>
      <c r="I33" s="285"/>
      <c r="J33" s="157" t="s">
        <v>176</v>
      </c>
    </row>
    <row r="34" spans="1:10" s="135" customFormat="1" ht="45" customHeight="1" x14ac:dyDescent="0.35">
      <c r="A34" s="81"/>
      <c r="B34" s="284"/>
      <c r="C34" s="131" t="s">
        <v>167</v>
      </c>
      <c r="D34" s="132" t="s">
        <v>172</v>
      </c>
      <c r="E34" s="132" t="s">
        <v>169</v>
      </c>
      <c r="F34" s="132" t="s">
        <v>194</v>
      </c>
      <c r="G34" s="132" t="s">
        <v>195</v>
      </c>
      <c r="H34" s="124" t="s">
        <v>168</v>
      </c>
      <c r="I34" s="124" t="s">
        <v>170</v>
      </c>
      <c r="J34" s="133" t="s">
        <v>171</v>
      </c>
    </row>
    <row r="35" spans="1:10" s="135" customFormat="1" ht="15.75" customHeight="1" x14ac:dyDescent="0.35">
      <c r="A35" s="81"/>
      <c r="B35" s="136" t="s">
        <v>109</v>
      </c>
      <c r="C35" s="125">
        <v>1000</v>
      </c>
      <c r="D35" s="125">
        <f>C35*0.44</f>
        <v>440</v>
      </c>
      <c r="E35" s="125">
        <f>C35-D35</f>
        <v>560</v>
      </c>
      <c r="F35" s="125" t="s">
        <v>197</v>
      </c>
      <c r="G35" s="125" t="s">
        <v>226</v>
      </c>
      <c r="H35" s="125">
        <v>175</v>
      </c>
      <c r="I35" s="125">
        <v>1925</v>
      </c>
      <c r="J35" s="125">
        <f>E35-I35</f>
        <v>-1365</v>
      </c>
    </row>
    <row r="36" spans="1:10" s="135" customFormat="1" ht="15.75" customHeight="1" x14ac:dyDescent="0.35">
      <c r="A36" s="81"/>
      <c r="B36" s="142" t="s">
        <v>0</v>
      </c>
      <c r="C36" s="143">
        <f>C35</f>
        <v>1000</v>
      </c>
      <c r="D36" s="143">
        <f t="shared" ref="D36:J36" si="10">D35</f>
        <v>440</v>
      </c>
      <c r="E36" s="143">
        <f t="shared" si="10"/>
        <v>560</v>
      </c>
      <c r="F36" s="143" t="s">
        <v>196</v>
      </c>
      <c r="G36" s="143" t="s">
        <v>196</v>
      </c>
      <c r="H36" s="143">
        <f t="shared" si="10"/>
        <v>175</v>
      </c>
      <c r="I36" s="143">
        <f t="shared" si="10"/>
        <v>1925</v>
      </c>
      <c r="J36" s="143">
        <f t="shared" si="10"/>
        <v>-1365</v>
      </c>
    </row>
    <row r="37" spans="1:10" s="135" customFormat="1" ht="15.75" customHeight="1" x14ac:dyDescent="0.35">
      <c r="A37" s="81"/>
      <c r="B37" s="145"/>
      <c r="C37" s="145"/>
      <c r="D37" s="146"/>
      <c r="E37" s="146"/>
      <c r="F37" s="146"/>
      <c r="G37" s="146"/>
      <c r="H37" s="146"/>
      <c r="I37" s="146"/>
      <c r="J37" s="146"/>
    </row>
    <row r="38" spans="1:10" s="135" customFormat="1" ht="27" customHeight="1" x14ac:dyDescent="0.35">
      <c r="A38" s="81"/>
      <c r="B38" s="280" t="s">
        <v>183</v>
      </c>
      <c r="C38" s="280"/>
      <c r="D38" s="280"/>
      <c r="E38" s="280"/>
      <c r="F38" s="280"/>
      <c r="G38" s="280"/>
      <c r="H38" s="280"/>
      <c r="I38" s="280"/>
      <c r="J38" s="280"/>
    </row>
    <row r="39" spans="1:10" s="135" customFormat="1" ht="27" customHeight="1" x14ac:dyDescent="0.35">
      <c r="A39" s="81"/>
      <c r="B39" s="284" t="s">
        <v>87</v>
      </c>
      <c r="C39" s="281" t="s">
        <v>175</v>
      </c>
      <c r="D39" s="282"/>
      <c r="E39" s="282"/>
      <c r="F39" s="282"/>
      <c r="G39" s="283"/>
      <c r="H39" s="285" t="s">
        <v>153</v>
      </c>
      <c r="I39" s="285"/>
      <c r="J39" s="157" t="s">
        <v>176</v>
      </c>
    </row>
    <row r="40" spans="1:10" s="135" customFormat="1" ht="45" customHeight="1" x14ac:dyDescent="0.35">
      <c r="A40" s="81"/>
      <c r="B40" s="284"/>
      <c r="C40" s="131" t="s">
        <v>167</v>
      </c>
      <c r="D40" s="132" t="s">
        <v>172</v>
      </c>
      <c r="E40" s="132" t="s">
        <v>169</v>
      </c>
      <c r="F40" s="132" t="s">
        <v>194</v>
      </c>
      <c r="G40" s="132" t="s">
        <v>195</v>
      </c>
      <c r="H40" s="124" t="s">
        <v>168</v>
      </c>
      <c r="I40" s="124" t="s">
        <v>170</v>
      </c>
      <c r="J40" s="133" t="s">
        <v>171</v>
      </c>
    </row>
    <row r="41" spans="1:10" s="135" customFormat="1" ht="27" customHeight="1" x14ac:dyDescent="0.35">
      <c r="A41" s="81"/>
      <c r="B41" s="148" t="s">
        <v>110</v>
      </c>
      <c r="C41" s="149">
        <v>2000</v>
      </c>
      <c r="D41" s="150">
        <f t="shared" ref="D41:D42" si="11">C41*0.44</f>
        <v>880</v>
      </c>
      <c r="E41" s="150">
        <f t="shared" ref="E41:E42" si="12">C41-D41</f>
        <v>1120</v>
      </c>
      <c r="F41" s="125" t="s">
        <v>222</v>
      </c>
      <c r="G41" s="125" t="s">
        <v>223</v>
      </c>
      <c r="H41" s="150">
        <v>380</v>
      </c>
      <c r="I41" s="150">
        <v>4180</v>
      </c>
      <c r="J41" s="150">
        <f t="shared" ref="J41:J42" si="13">E41-I41</f>
        <v>-3060</v>
      </c>
    </row>
    <row r="42" spans="1:10" s="135" customFormat="1" ht="15.75" customHeight="1" x14ac:dyDescent="0.35">
      <c r="A42" s="81"/>
      <c r="B42" s="139" t="s">
        <v>112</v>
      </c>
      <c r="C42" s="130">
        <v>1036</v>
      </c>
      <c r="D42" s="130">
        <f t="shared" si="11"/>
        <v>455.84</v>
      </c>
      <c r="E42" s="130">
        <f t="shared" si="12"/>
        <v>580.16000000000008</v>
      </c>
      <c r="F42" s="130" t="s">
        <v>197</v>
      </c>
      <c r="G42" s="130" t="s">
        <v>226</v>
      </c>
      <c r="H42" s="130">
        <v>195</v>
      </c>
      <c r="I42" s="130">
        <v>2145</v>
      </c>
      <c r="J42" s="130">
        <f t="shared" si="13"/>
        <v>-1564.84</v>
      </c>
    </row>
    <row r="43" spans="1:10" s="135" customFormat="1" ht="15.75" customHeight="1" x14ac:dyDescent="0.35">
      <c r="A43" s="81"/>
      <c r="B43" s="142" t="s">
        <v>0</v>
      </c>
      <c r="C43" s="143">
        <f t="shared" ref="C43:J43" si="14">SUM(C41:C42)</f>
        <v>3036</v>
      </c>
      <c r="D43" s="143">
        <f t="shared" si="14"/>
        <v>1335.84</v>
      </c>
      <c r="E43" s="143">
        <f t="shared" si="14"/>
        <v>1700.16</v>
      </c>
      <c r="F43" s="143" t="s">
        <v>196</v>
      </c>
      <c r="G43" s="143" t="s">
        <v>196</v>
      </c>
      <c r="H43" s="143">
        <f t="shared" si="14"/>
        <v>575</v>
      </c>
      <c r="I43" s="143">
        <f t="shared" si="14"/>
        <v>6325</v>
      </c>
      <c r="J43" s="143">
        <f t="shared" si="14"/>
        <v>-4624.84</v>
      </c>
    </row>
    <row r="44" spans="1:10" s="135" customFormat="1" ht="15.75" customHeight="1" x14ac:dyDescent="0.35">
      <c r="A44" s="81"/>
      <c r="B44" s="145"/>
      <c r="C44" s="145"/>
      <c r="D44" s="146"/>
      <c r="E44" s="146"/>
      <c r="F44" s="146"/>
      <c r="G44" s="146"/>
      <c r="H44" s="146"/>
      <c r="I44" s="146"/>
      <c r="J44" s="146"/>
    </row>
    <row r="45" spans="1:10" s="135" customFormat="1" ht="27" customHeight="1" x14ac:dyDescent="0.35">
      <c r="A45" s="81"/>
      <c r="B45" s="280" t="s">
        <v>184</v>
      </c>
      <c r="C45" s="280"/>
      <c r="D45" s="280"/>
      <c r="E45" s="280"/>
      <c r="F45" s="280"/>
      <c r="G45" s="280"/>
      <c r="H45" s="280"/>
      <c r="I45" s="280"/>
      <c r="J45" s="280"/>
    </row>
    <row r="46" spans="1:10" s="135" customFormat="1" ht="27" customHeight="1" x14ac:dyDescent="0.35">
      <c r="A46" s="81"/>
      <c r="B46" s="284" t="s">
        <v>87</v>
      </c>
      <c r="C46" s="281" t="s">
        <v>175</v>
      </c>
      <c r="D46" s="282"/>
      <c r="E46" s="282"/>
      <c r="F46" s="282"/>
      <c r="G46" s="283"/>
      <c r="H46" s="285" t="s">
        <v>153</v>
      </c>
      <c r="I46" s="285"/>
      <c r="J46" s="157" t="s">
        <v>176</v>
      </c>
    </row>
    <row r="47" spans="1:10" s="135" customFormat="1" ht="45" customHeight="1" x14ac:dyDescent="0.35">
      <c r="A47" s="81"/>
      <c r="B47" s="284"/>
      <c r="C47" s="131" t="s">
        <v>167</v>
      </c>
      <c r="D47" s="132" t="s">
        <v>172</v>
      </c>
      <c r="E47" s="132" t="s">
        <v>169</v>
      </c>
      <c r="F47" s="132" t="s">
        <v>194</v>
      </c>
      <c r="G47" s="132" t="s">
        <v>195</v>
      </c>
      <c r="H47" s="124" t="s">
        <v>168</v>
      </c>
      <c r="I47" s="124" t="s">
        <v>170</v>
      </c>
      <c r="J47" s="133" t="s">
        <v>171</v>
      </c>
    </row>
    <row r="48" spans="1:10" s="135" customFormat="1" ht="15.75" customHeight="1" x14ac:dyDescent="0.35">
      <c r="A48" s="81"/>
      <c r="B48" s="127" t="s">
        <v>113</v>
      </c>
      <c r="C48" s="125">
        <v>1400</v>
      </c>
      <c r="D48" s="125">
        <f t="shared" ref="D48:D49" si="15">C48*0.44</f>
        <v>616</v>
      </c>
      <c r="E48" s="125">
        <f t="shared" ref="E48:E49" si="16">C48-D48</f>
        <v>784</v>
      </c>
      <c r="F48" s="125" t="s">
        <v>222</v>
      </c>
      <c r="G48" s="125" t="s">
        <v>223</v>
      </c>
      <c r="H48" s="125">
        <v>234</v>
      </c>
      <c r="I48" s="125">
        <v>2574</v>
      </c>
      <c r="J48" s="125">
        <f t="shared" ref="J48:J49" si="17">E48-I48</f>
        <v>-1790</v>
      </c>
    </row>
    <row r="49" spans="1:10" s="135" customFormat="1" ht="15.75" customHeight="1" x14ac:dyDescent="0.35">
      <c r="A49" s="81"/>
      <c r="B49" s="126" t="s">
        <v>114</v>
      </c>
      <c r="C49" s="130">
        <v>580</v>
      </c>
      <c r="D49" s="130">
        <f t="shared" si="15"/>
        <v>255.2</v>
      </c>
      <c r="E49" s="130">
        <f t="shared" si="16"/>
        <v>324.8</v>
      </c>
      <c r="F49" s="130" t="s">
        <v>222</v>
      </c>
      <c r="G49" s="130" t="s">
        <v>223</v>
      </c>
      <c r="H49" s="130">
        <v>65</v>
      </c>
      <c r="I49" s="130">
        <v>715</v>
      </c>
      <c r="J49" s="130">
        <f t="shared" si="17"/>
        <v>-390.2</v>
      </c>
    </row>
    <row r="50" spans="1:10" s="135" customFormat="1" ht="15.75" customHeight="1" x14ac:dyDescent="0.35">
      <c r="A50" s="81"/>
      <c r="B50" s="142" t="s">
        <v>0</v>
      </c>
      <c r="C50" s="143">
        <f>SUM(C48:C49)</f>
        <v>1980</v>
      </c>
      <c r="D50" s="143">
        <f t="shared" ref="D50:J50" si="18">SUM(D48:D49)</f>
        <v>871.2</v>
      </c>
      <c r="E50" s="143">
        <f t="shared" si="18"/>
        <v>1108.8</v>
      </c>
      <c r="F50" s="143" t="s">
        <v>196</v>
      </c>
      <c r="G50" s="143" t="s">
        <v>196</v>
      </c>
      <c r="H50" s="143">
        <f t="shared" si="18"/>
        <v>299</v>
      </c>
      <c r="I50" s="143">
        <f t="shared" si="18"/>
        <v>3289</v>
      </c>
      <c r="J50" s="143">
        <f t="shared" si="18"/>
        <v>-2180.1999999999998</v>
      </c>
    </row>
    <row r="51" spans="1:10" s="135" customFormat="1" ht="15.75" customHeight="1" x14ac:dyDescent="0.35">
      <c r="A51" s="81"/>
      <c r="B51" s="145"/>
      <c r="C51" s="145"/>
      <c r="D51" s="146"/>
      <c r="E51" s="146"/>
      <c r="F51" s="146"/>
      <c r="G51" s="146"/>
      <c r="H51" s="146"/>
      <c r="I51" s="146"/>
      <c r="J51" s="146"/>
    </row>
    <row r="52" spans="1:10" s="135" customFormat="1" ht="27" customHeight="1" x14ac:dyDescent="0.35">
      <c r="A52" s="81"/>
      <c r="B52" s="280" t="s">
        <v>185</v>
      </c>
      <c r="C52" s="280"/>
      <c r="D52" s="280"/>
      <c r="E52" s="280"/>
      <c r="F52" s="280"/>
      <c r="G52" s="280"/>
      <c r="H52" s="280"/>
      <c r="I52" s="280"/>
      <c r="J52" s="280"/>
    </row>
    <row r="53" spans="1:10" s="135" customFormat="1" ht="27" customHeight="1" x14ac:dyDescent="0.35">
      <c r="A53" s="81"/>
      <c r="B53" s="284" t="s">
        <v>87</v>
      </c>
      <c r="C53" s="281" t="s">
        <v>175</v>
      </c>
      <c r="D53" s="282"/>
      <c r="E53" s="282"/>
      <c r="F53" s="282"/>
      <c r="G53" s="283"/>
      <c r="H53" s="285" t="s">
        <v>153</v>
      </c>
      <c r="I53" s="285"/>
      <c r="J53" s="157" t="s">
        <v>176</v>
      </c>
    </row>
    <row r="54" spans="1:10" s="135" customFormat="1" ht="45" customHeight="1" x14ac:dyDescent="0.35">
      <c r="A54" s="81"/>
      <c r="B54" s="284"/>
      <c r="C54" s="131" t="s">
        <v>167</v>
      </c>
      <c r="D54" s="132" t="s">
        <v>172</v>
      </c>
      <c r="E54" s="132" t="s">
        <v>169</v>
      </c>
      <c r="F54" s="132" t="s">
        <v>194</v>
      </c>
      <c r="G54" s="132" t="s">
        <v>195</v>
      </c>
      <c r="H54" s="124" t="s">
        <v>168</v>
      </c>
      <c r="I54" s="124" t="s">
        <v>170</v>
      </c>
      <c r="J54" s="133" t="s">
        <v>171</v>
      </c>
    </row>
    <row r="55" spans="1:10" s="135" customFormat="1" ht="28.5" customHeight="1" x14ac:dyDescent="0.35">
      <c r="A55" s="81"/>
      <c r="B55" s="136" t="s">
        <v>115</v>
      </c>
      <c r="C55" s="125">
        <v>2416</v>
      </c>
      <c r="D55" s="125">
        <f t="shared" ref="D55:D56" si="19">C55*0.44</f>
        <v>1063.04</v>
      </c>
      <c r="E55" s="125">
        <f t="shared" ref="E55:E56" si="20">C55-D55</f>
        <v>1352.96</v>
      </c>
      <c r="F55" s="125" t="s">
        <v>222</v>
      </c>
      <c r="G55" s="125" t="s">
        <v>224</v>
      </c>
      <c r="H55" s="125">
        <v>630</v>
      </c>
      <c r="I55" s="125">
        <v>6930</v>
      </c>
      <c r="J55" s="125">
        <f t="shared" ref="J55:J56" si="21">E55-I55</f>
        <v>-5577.04</v>
      </c>
    </row>
    <row r="56" spans="1:10" s="135" customFormat="1" ht="28.5" customHeight="1" x14ac:dyDescent="0.35">
      <c r="A56" s="81"/>
      <c r="B56" s="139" t="s">
        <v>116</v>
      </c>
      <c r="C56" s="130">
        <v>450</v>
      </c>
      <c r="D56" s="130">
        <f t="shared" si="19"/>
        <v>198</v>
      </c>
      <c r="E56" s="130">
        <f t="shared" si="20"/>
        <v>252</v>
      </c>
      <c r="F56" s="130" t="s">
        <v>222</v>
      </c>
      <c r="G56" s="130" t="s">
        <v>223</v>
      </c>
      <c r="H56" s="130">
        <v>73</v>
      </c>
      <c r="I56" s="130">
        <v>803</v>
      </c>
      <c r="J56" s="130">
        <f t="shared" si="21"/>
        <v>-551</v>
      </c>
    </row>
    <row r="57" spans="1:10" s="135" customFormat="1" ht="15.75" customHeight="1" x14ac:dyDescent="0.35">
      <c r="A57" s="81"/>
      <c r="B57" s="142" t="s">
        <v>0</v>
      </c>
      <c r="C57" s="143">
        <f t="shared" ref="C57:J57" si="22">SUM(C55:C56)</f>
        <v>2866</v>
      </c>
      <c r="D57" s="143">
        <f t="shared" si="22"/>
        <v>1261.04</v>
      </c>
      <c r="E57" s="143">
        <f t="shared" si="22"/>
        <v>1604.96</v>
      </c>
      <c r="F57" s="143" t="s">
        <v>196</v>
      </c>
      <c r="G57" s="143" t="s">
        <v>196</v>
      </c>
      <c r="H57" s="143">
        <f t="shared" si="22"/>
        <v>703</v>
      </c>
      <c r="I57" s="143">
        <f t="shared" si="22"/>
        <v>7733</v>
      </c>
      <c r="J57" s="143">
        <f t="shared" si="22"/>
        <v>-6128.04</v>
      </c>
    </row>
    <row r="58" spans="1:10" s="135" customFormat="1" ht="15.75" customHeight="1" x14ac:dyDescent="0.35">
      <c r="A58" s="81"/>
      <c r="B58" s="145"/>
      <c r="C58" s="145"/>
      <c r="D58" s="146"/>
      <c r="E58" s="146"/>
      <c r="F58" s="146"/>
      <c r="G58" s="146"/>
      <c r="H58" s="146"/>
      <c r="I58" s="146"/>
      <c r="J58" s="146"/>
    </row>
    <row r="59" spans="1:10" s="135" customFormat="1" ht="27" customHeight="1" x14ac:dyDescent="0.35">
      <c r="A59" s="81"/>
      <c r="B59" s="280" t="s">
        <v>186</v>
      </c>
      <c r="C59" s="280"/>
      <c r="D59" s="280"/>
      <c r="E59" s="280"/>
      <c r="F59" s="280"/>
      <c r="G59" s="280"/>
      <c r="H59" s="280"/>
      <c r="I59" s="280"/>
      <c r="J59" s="280"/>
    </row>
    <row r="60" spans="1:10" s="135" customFormat="1" ht="27" customHeight="1" x14ac:dyDescent="0.35">
      <c r="A60" s="81"/>
      <c r="B60" s="284" t="s">
        <v>87</v>
      </c>
      <c r="C60" s="281" t="s">
        <v>175</v>
      </c>
      <c r="D60" s="282"/>
      <c r="E60" s="282"/>
      <c r="F60" s="282"/>
      <c r="G60" s="283"/>
      <c r="H60" s="285" t="s">
        <v>153</v>
      </c>
      <c r="I60" s="285"/>
      <c r="J60" s="157" t="s">
        <v>176</v>
      </c>
    </row>
    <row r="61" spans="1:10" s="135" customFormat="1" ht="45" customHeight="1" x14ac:dyDescent="0.35">
      <c r="A61" s="81"/>
      <c r="B61" s="284"/>
      <c r="C61" s="131" t="s">
        <v>167</v>
      </c>
      <c r="D61" s="132" t="s">
        <v>172</v>
      </c>
      <c r="E61" s="132" t="s">
        <v>169</v>
      </c>
      <c r="F61" s="132" t="s">
        <v>194</v>
      </c>
      <c r="G61" s="132" t="s">
        <v>195</v>
      </c>
      <c r="H61" s="124" t="s">
        <v>168</v>
      </c>
      <c r="I61" s="124" t="s">
        <v>170</v>
      </c>
      <c r="J61" s="133" t="s">
        <v>171</v>
      </c>
    </row>
    <row r="62" spans="1:10" s="135" customFormat="1" ht="27.75" customHeight="1" x14ac:dyDescent="0.35">
      <c r="A62" s="81"/>
      <c r="B62" s="136" t="s">
        <v>118</v>
      </c>
      <c r="C62" s="125">
        <v>100</v>
      </c>
      <c r="D62" s="125">
        <f t="shared" ref="D62:D63" si="23">C62*0.44</f>
        <v>44</v>
      </c>
      <c r="E62" s="125">
        <f t="shared" ref="E62:E63" si="24">C62-D62</f>
        <v>56</v>
      </c>
      <c r="F62" s="125" t="s">
        <v>222</v>
      </c>
      <c r="G62" s="125" t="s">
        <v>223</v>
      </c>
      <c r="H62" s="125">
        <v>13</v>
      </c>
      <c r="I62" s="125">
        <v>143</v>
      </c>
      <c r="J62" s="125">
        <f t="shared" ref="J62:J63" si="25">E62-I62</f>
        <v>-87</v>
      </c>
    </row>
    <row r="63" spans="1:10" s="135" customFormat="1" ht="30" customHeight="1" x14ac:dyDescent="0.35">
      <c r="A63" s="81"/>
      <c r="B63" s="139" t="s">
        <v>119</v>
      </c>
      <c r="C63" s="130">
        <v>1550</v>
      </c>
      <c r="D63" s="130">
        <f t="shared" si="23"/>
        <v>682</v>
      </c>
      <c r="E63" s="130">
        <f t="shared" si="24"/>
        <v>868</v>
      </c>
      <c r="F63" s="130" t="s">
        <v>222</v>
      </c>
      <c r="G63" s="130" t="s">
        <v>224</v>
      </c>
      <c r="H63" s="130">
        <v>70</v>
      </c>
      <c r="I63" s="130">
        <v>770</v>
      </c>
      <c r="J63" s="130">
        <f t="shared" si="25"/>
        <v>98</v>
      </c>
    </row>
    <row r="64" spans="1:10" s="135" customFormat="1" ht="15.75" customHeight="1" x14ac:dyDescent="0.35">
      <c r="A64" s="81"/>
      <c r="B64" s="142" t="s">
        <v>0</v>
      </c>
      <c r="C64" s="143">
        <f>SUM(C62:C63)</f>
        <v>1650</v>
      </c>
      <c r="D64" s="143">
        <f t="shared" ref="D64:J64" si="26">SUM(D62:D63)</f>
        <v>726</v>
      </c>
      <c r="E64" s="143">
        <f t="shared" si="26"/>
        <v>924</v>
      </c>
      <c r="F64" s="143" t="s">
        <v>196</v>
      </c>
      <c r="G64" s="143" t="s">
        <v>196</v>
      </c>
      <c r="H64" s="143">
        <f t="shared" si="26"/>
        <v>83</v>
      </c>
      <c r="I64" s="143">
        <f t="shared" si="26"/>
        <v>913</v>
      </c>
      <c r="J64" s="143">
        <f t="shared" si="26"/>
        <v>11</v>
      </c>
    </row>
    <row r="65" spans="1:24" s="135" customFormat="1" ht="15.75" customHeight="1" x14ac:dyDescent="0.35">
      <c r="A65" s="81"/>
      <c r="B65" s="145"/>
      <c r="C65" s="145"/>
      <c r="D65" s="146"/>
      <c r="E65" s="146"/>
      <c r="F65" s="146"/>
      <c r="G65" s="146"/>
      <c r="H65" s="146"/>
      <c r="I65" s="146"/>
      <c r="J65" s="146"/>
    </row>
    <row r="66" spans="1:24" s="135" customFormat="1" ht="27" customHeight="1" x14ac:dyDescent="0.35">
      <c r="A66" s="81"/>
      <c r="B66" s="280" t="s">
        <v>187</v>
      </c>
      <c r="C66" s="280"/>
      <c r="D66" s="280"/>
      <c r="E66" s="280"/>
      <c r="F66" s="280"/>
      <c r="G66" s="280"/>
      <c r="H66" s="280"/>
      <c r="I66" s="280"/>
      <c r="J66" s="280"/>
    </row>
    <row r="67" spans="1:24" s="135" customFormat="1" ht="27" customHeight="1" x14ac:dyDescent="0.35">
      <c r="A67" s="81"/>
      <c r="B67" s="284" t="s">
        <v>87</v>
      </c>
      <c r="C67" s="281" t="s">
        <v>175</v>
      </c>
      <c r="D67" s="282"/>
      <c r="E67" s="282"/>
      <c r="F67" s="282"/>
      <c r="G67" s="283"/>
      <c r="H67" s="285" t="s">
        <v>153</v>
      </c>
      <c r="I67" s="285"/>
      <c r="J67" s="157" t="s">
        <v>176</v>
      </c>
    </row>
    <row r="68" spans="1:24" s="135" customFormat="1" ht="45" customHeight="1" x14ac:dyDescent="0.35">
      <c r="A68" s="81"/>
      <c r="B68" s="284"/>
      <c r="C68" s="131" t="s">
        <v>167</v>
      </c>
      <c r="D68" s="132" t="s">
        <v>172</v>
      </c>
      <c r="E68" s="132" t="s">
        <v>169</v>
      </c>
      <c r="F68" s="132" t="s">
        <v>194</v>
      </c>
      <c r="G68" s="132" t="s">
        <v>195</v>
      </c>
      <c r="H68" s="124" t="s">
        <v>168</v>
      </c>
      <c r="I68" s="124" t="s">
        <v>170</v>
      </c>
      <c r="J68" s="133" t="s">
        <v>171</v>
      </c>
    </row>
    <row r="69" spans="1:24" s="135" customFormat="1" ht="15.75" customHeight="1" x14ac:dyDescent="0.35">
      <c r="A69" s="81"/>
      <c r="B69" s="127" t="s">
        <v>121</v>
      </c>
      <c r="C69" s="125">
        <v>440</v>
      </c>
      <c r="D69" s="125">
        <f t="shared" ref="D69:D71" si="27">C69*0.44</f>
        <v>193.6</v>
      </c>
      <c r="E69" s="125">
        <f t="shared" ref="E69:E71" si="28">C69-D69</f>
        <v>246.4</v>
      </c>
      <c r="F69" s="125" t="s">
        <v>222</v>
      </c>
      <c r="G69" s="125" t="s">
        <v>223</v>
      </c>
      <c r="H69" s="125">
        <v>121</v>
      </c>
      <c r="I69" s="125">
        <v>1331</v>
      </c>
      <c r="J69" s="125">
        <f t="shared" ref="J69:J71" si="29">E69-I69</f>
        <v>-1084.5999999999999</v>
      </c>
    </row>
    <row r="70" spans="1:24" s="135" customFormat="1" ht="15.75" customHeight="1" x14ac:dyDescent="0.35">
      <c r="A70" s="81"/>
      <c r="B70" s="126" t="s">
        <v>177</v>
      </c>
      <c r="C70" s="130">
        <v>450</v>
      </c>
      <c r="D70" s="130">
        <f t="shared" si="27"/>
        <v>198</v>
      </c>
      <c r="E70" s="130">
        <f t="shared" si="28"/>
        <v>252</v>
      </c>
      <c r="F70" s="130" t="s">
        <v>222</v>
      </c>
      <c r="G70" s="130" t="s">
        <v>223</v>
      </c>
      <c r="H70" s="130">
        <v>42</v>
      </c>
      <c r="I70" s="130">
        <v>462</v>
      </c>
      <c r="J70" s="130">
        <f t="shared" si="29"/>
        <v>-210</v>
      </c>
    </row>
    <row r="71" spans="1:24" s="135" customFormat="1" ht="15.75" customHeight="1" x14ac:dyDescent="0.35">
      <c r="A71" s="81"/>
      <c r="B71" s="127" t="s">
        <v>178</v>
      </c>
      <c r="C71" s="125">
        <v>415</v>
      </c>
      <c r="D71" s="125">
        <f t="shared" si="27"/>
        <v>182.6</v>
      </c>
      <c r="E71" s="125">
        <f t="shared" si="28"/>
        <v>232.4</v>
      </c>
      <c r="F71" s="125" t="s">
        <v>222</v>
      </c>
      <c r="G71" s="125" t="s">
        <v>223</v>
      </c>
      <c r="H71" s="125">
        <v>53</v>
      </c>
      <c r="I71" s="125">
        <v>583</v>
      </c>
      <c r="J71" s="125">
        <f t="shared" si="29"/>
        <v>-350.6</v>
      </c>
    </row>
    <row r="72" spans="1:24" s="135" customFormat="1" ht="15.75" customHeight="1" x14ac:dyDescent="0.35">
      <c r="A72" s="81"/>
      <c r="B72" s="142" t="s">
        <v>0</v>
      </c>
      <c r="C72" s="143">
        <f>SUM(C69:C71)</f>
        <v>1305</v>
      </c>
      <c r="D72" s="143">
        <f t="shared" ref="D72:J72" si="30">SUM(D69:D71)</f>
        <v>574.20000000000005</v>
      </c>
      <c r="E72" s="143">
        <f t="shared" si="30"/>
        <v>730.8</v>
      </c>
      <c r="F72" s="143" t="s">
        <v>196</v>
      </c>
      <c r="G72" s="143" t="s">
        <v>196</v>
      </c>
      <c r="H72" s="143">
        <f t="shared" si="30"/>
        <v>216</v>
      </c>
      <c r="I72" s="143">
        <f t="shared" si="30"/>
        <v>2376</v>
      </c>
      <c r="J72" s="143">
        <f t="shared" si="30"/>
        <v>-1645.1999999999998</v>
      </c>
    </row>
    <row r="73" spans="1:24" s="135" customFormat="1" ht="15.75" customHeight="1" x14ac:dyDescent="0.35">
      <c r="A73" s="81"/>
      <c r="B73" s="145"/>
      <c r="C73" s="145"/>
      <c r="D73" s="146"/>
      <c r="E73" s="146"/>
      <c r="F73" s="146"/>
      <c r="G73" s="146"/>
      <c r="H73" s="146"/>
      <c r="I73" s="146"/>
      <c r="J73" s="146"/>
    </row>
    <row r="74" spans="1:24" s="135" customFormat="1" ht="15.75" customHeight="1" x14ac:dyDescent="0.35">
      <c r="A74" s="81"/>
      <c r="B74" s="145"/>
      <c r="C74" s="145"/>
      <c r="D74" s="146"/>
      <c r="E74" s="146"/>
      <c r="F74" s="146"/>
      <c r="G74" s="146"/>
      <c r="H74" s="146"/>
      <c r="I74" s="146"/>
      <c r="J74" s="146"/>
    </row>
    <row r="75" spans="1:24" s="135" customFormat="1" ht="15.75" customHeight="1" x14ac:dyDescent="0.35">
      <c r="A75" s="81"/>
      <c r="B75" s="145"/>
      <c r="C75" s="145"/>
      <c r="D75" s="146"/>
      <c r="E75" s="146"/>
      <c r="F75" s="146"/>
      <c r="G75" s="146"/>
      <c r="H75" s="146"/>
      <c r="I75" s="146"/>
      <c r="J75" s="146"/>
    </row>
    <row r="76" spans="1:24" s="135" customFormat="1" ht="27" customHeight="1" x14ac:dyDescent="0.35">
      <c r="A76" s="81"/>
      <c r="B76" s="284" t="s">
        <v>87</v>
      </c>
      <c r="C76" s="281" t="s">
        <v>175</v>
      </c>
      <c r="D76" s="282"/>
      <c r="E76" s="282"/>
      <c r="F76" s="282"/>
      <c r="G76" s="283"/>
      <c r="H76" s="285" t="s">
        <v>153</v>
      </c>
      <c r="I76" s="285"/>
      <c r="J76" s="157" t="s">
        <v>176</v>
      </c>
    </row>
    <row r="77" spans="1:24" s="147" customFormat="1" ht="45" customHeight="1" x14ac:dyDescent="0.35">
      <c r="A77" s="81"/>
      <c r="B77" s="284"/>
      <c r="C77" s="131" t="s">
        <v>167</v>
      </c>
      <c r="D77" s="132" t="s">
        <v>172</v>
      </c>
      <c r="E77" s="132" t="s">
        <v>169</v>
      </c>
      <c r="F77" s="132" t="s">
        <v>194</v>
      </c>
      <c r="G77" s="132" t="s">
        <v>195</v>
      </c>
      <c r="H77" s="124" t="s">
        <v>168</v>
      </c>
      <c r="I77" s="124" t="s">
        <v>170</v>
      </c>
      <c r="J77" s="133" t="s">
        <v>171</v>
      </c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</row>
    <row r="78" spans="1:24" s="147" customFormat="1" ht="15.75" customHeight="1" x14ac:dyDescent="0.35">
      <c r="A78" s="81"/>
      <c r="B78" s="129" t="s">
        <v>102</v>
      </c>
      <c r="C78" s="125">
        <f t="shared" ref="C78:J78" si="31">C15</f>
        <v>3340</v>
      </c>
      <c r="D78" s="125">
        <f t="shared" si="31"/>
        <v>1469.6</v>
      </c>
      <c r="E78" s="125">
        <f t="shared" si="31"/>
        <v>1870.4</v>
      </c>
      <c r="F78" s="125" t="s">
        <v>227</v>
      </c>
      <c r="G78" s="125" t="s">
        <v>223</v>
      </c>
      <c r="H78" s="125">
        <f t="shared" si="31"/>
        <v>267</v>
      </c>
      <c r="I78" s="125">
        <f t="shared" si="31"/>
        <v>2937</v>
      </c>
      <c r="J78" s="125">
        <f t="shared" si="31"/>
        <v>-1066.5999999999999</v>
      </c>
      <c r="K78" s="156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</row>
    <row r="79" spans="1:24" s="147" customFormat="1" ht="15.75" customHeight="1" x14ac:dyDescent="0.35">
      <c r="A79" s="81"/>
      <c r="B79" s="128" t="s">
        <v>111</v>
      </c>
      <c r="C79" s="130">
        <f>C24</f>
        <v>3859</v>
      </c>
      <c r="D79" s="130">
        <f t="shared" ref="D79:J79" si="32">D24</f>
        <v>1697.96</v>
      </c>
      <c r="E79" s="130">
        <f t="shared" si="32"/>
        <v>2161.04</v>
      </c>
      <c r="F79" s="130" t="s">
        <v>227</v>
      </c>
      <c r="G79" s="130" t="s">
        <v>224</v>
      </c>
      <c r="H79" s="130">
        <f t="shared" si="32"/>
        <v>395</v>
      </c>
      <c r="I79" s="130">
        <f t="shared" si="32"/>
        <v>4345</v>
      </c>
      <c r="J79" s="130">
        <f t="shared" si="32"/>
        <v>-2183.96</v>
      </c>
      <c r="K79" s="156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</row>
    <row r="80" spans="1:24" s="147" customFormat="1" ht="15.75" customHeight="1" x14ac:dyDescent="0.35">
      <c r="A80" s="81"/>
      <c r="B80" s="129" t="s">
        <v>117</v>
      </c>
      <c r="C80" s="125">
        <f>C30</f>
        <v>400</v>
      </c>
      <c r="D80" s="125">
        <f t="shared" ref="D80:J80" si="33">D30</f>
        <v>176</v>
      </c>
      <c r="E80" s="125">
        <f t="shared" si="33"/>
        <v>224</v>
      </c>
      <c r="F80" s="125" t="s">
        <v>227</v>
      </c>
      <c r="G80" s="125" t="s">
        <v>223</v>
      </c>
      <c r="H80" s="125">
        <f t="shared" si="33"/>
        <v>107</v>
      </c>
      <c r="I80" s="125">
        <f t="shared" si="33"/>
        <v>1177</v>
      </c>
      <c r="J80" s="125">
        <f t="shared" si="33"/>
        <v>-953</v>
      </c>
      <c r="K80" s="156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</row>
    <row r="81" spans="1:24" s="147" customFormat="1" ht="15.75" customHeight="1" x14ac:dyDescent="0.35">
      <c r="A81" s="81"/>
      <c r="B81" s="128" t="s">
        <v>124</v>
      </c>
      <c r="C81" s="130">
        <f>C36</f>
        <v>1000</v>
      </c>
      <c r="D81" s="130">
        <f t="shared" ref="D81:J81" si="34">D36</f>
        <v>440</v>
      </c>
      <c r="E81" s="130">
        <f t="shared" si="34"/>
        <v>560</v>
      </c>
      <c r="F81" s="130" t="s">
        <v>227</v>
      </c>
      <c r="G81" s="130" t="s">
        <v>223</v>
      </c>
      <c r="H81" s="130">
        <f t="shared" si="34"/>
        <v>175</v>
      </c>
      <c r="I81" s="130">
        <f t="shared" si="34"/>
        <v>1925</v>
      </c>
      <c r="J81" s="130">
        <f t="shared" si="34"/>
        <v>-1365</v>
      </c>
      <c r="K81" s="156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</row>
    <row r="82" spans="1:24" s="147" customFormat="1" ht="15.75" customHeight="1" x14ac:dyDescent="0.35">
      <c r="A82" s="81"/>
      <c r="B82" s="129" t="s">
        <v>129</v>
      </c>
      <c r="C82" s="125">
        <f>C43</f>
        <v>3036</v>
      </c>
      <c r="D82" s="125">
        <f t="shared" ref="D82:J82" si="35">D43</f>
        <v>1335.84</v>
      </c>
      <c r="E82" s="125">
        <f t="shared" si="35"/>
        <v>1700.16</v>
      </c>
      <c r="F82" s="125" t="s">
        <v>227</v>
      </c>
      <c r="G82" s="125" t="s">
        <v>223</v>
      </c>
      <c r="H82" s="125">
        <f t="shared" si="35"/>
        <v>575</v>
      </c>
      <c r="I82" s="125">
        <f t="shared" si="35"/>
        <v>6325</v>
      </c>
      <c r="J82" s="125">
        <f t="shared" si="35"/>
        <v>-4624.84</v>
      </c>
      <c r="K82" s="156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</row>
    <row r="83" spans="1:24" s="147" customFormat="1" ht="15.75" customHeight="1" x14ac:dyDescent="0.35">
      <c r="A83" s="81"/>
      <c r="B83" s="128" t="s">
        <v>131</v>
      </c>
      <c r="C83" s="130">
        <f>C50</f>
        <v>1980</v>
      </c>
      <c r="D83" s="130">
        <f t="shared" ref="D83:J83" si="36">D50</f>
        <v>871.2</v>
      </c>
      <c r="E83" s="130">
        <f t="shared" si="36"/>
        <v>1108.8</v>
      </c>
      <c r="F83" s="130" t="s">
        <v>227</v>
      </c>
      <c r="G83" s="130" t="s">
        <v>223</v>
      </c>
      <c r="H83" s="130">
        <f t="shared" si="36"/>
        <v>299</v>
      </c>
      <c r="I83" s="130">
        <f t="shared" si="36"/>
        <v>3289</v>
      </c>
      <c r="J83" s="130">
        <f t="shared" si="36"/>
        <v>-2180.1999999999998</v>
      </c>
      <c r="K83" s="156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</row>
    <row r="84" spans="1:24" s="147" customFormat="1" ht="15.75" customHeight="1" x14ac:dyDescent="0.35">
      <c r="A84" s="81"/>
      <c r="B84" s="129" t="s">
        <v>132</v>
      </c>
      <c r="C84" s="125">
        <f>C57</f>
        <v>2866</v>
      </c>
      <c r="D84" s="125">
        <f t="shared" ref="D84:J84" si="37">D57</f>
        <v>1261.04</v>
      </c>
      <c r="E84" s="125">
        <f t="shared" si="37"/>
        <v>1604.96</v>
      </c>
      <c r="F84" s="125" t="s">
        <v>227</v>
      </c>
      <c r="G84" s="125" t="s">
        <v>224</v>
      </c>
      <c r="H84" s="125">
        <f t="shared" si="37"/>
        <v>703</v>
      </c>
      <c r="I84" s="125">
        <f t="shared" si="37"/>
        <v>7733</v>
      </c>
      <c r="J84" s="125">
        <f t="shared" si="37"/>
        <v>-6128.04</v>
      </c>
      <c r="K84" s="156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</row>
    <row r="85" spans="1:24" s="147" customFormat="1" ht="15.75" customHeight="1" x14ac:dyDescent="0.35">
      <c r="A85" s="81"/>
      <c r="B85" s="128" t="s">
        <v>133</v>
      </c>
      <c r="C85" s="130">
        <f>C64</f>
        <v>1650</v>
      </c>
      <c r="D85" s="130">
        <f t="shared" ref="D85:J85" si="38">D64</f>
        <v>726</v>
      </c>
      <c r="E85" s="130">
        <f t="shared" si="38"/>
        <v>924</v>
      </c>
      <c r="F85" s="130" t="s">
        <v>227</v>
      </c>
      <c r="G85" s="130" t="s">
        <v>224</v>
      </c>
      <c r="H85" s="130">
        <f t="shared" si="38"/>
        <v>83</v>
      </c>
      <c r="I85" s="130">
        <f t="shared" si="38"/>
        <v>913</v>
      </c>
      <c r="J85" s="130">
        <f t="shared" si="38"/>
        <v>11</v>
      </c>
      <c r="K85" s="156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</row>
    <row r="86" spans="1:24" s="147" customFormat="1" ht="15.75" customHeight="1" x14ac:dyDescent="0.35">
      <c r="A86" s="81"/>
      <c r="B86" s="129" t="s">
        <v>134</v>
      </c>
      <c r="C86" s="125">
        <f>C72</f>
        <v>1305</v>
      </c>
      <c r="D86" s="125">
        <f t="shared" ref="D86:J86" si="39">D72</f>
        <v>574.20000000000005</v>
      </c>
      <c r="E86" s="125">
        <f t="shared" si="39"/>
        <v>730.8</v>
      </c>
      <c r="F86" s="125" t="s">
        <v>227</v>
      </c>
      <c r="G86" s="125" t="s">
        <v>223</v>
      </c>
      <c r="H86" s="125">
        <f t="shared" si="39"/>
        <v>216</v>
      </c>
      <c r="I86" s="125">
        <f t="shared" si="39"/>
        <v>2376</v>
      </c>
      <c r="J86" s="125">
        <f t="shared" si="39"/>
        <v>-1645.1999999999998</v>
      </c>
      <c r="K86" s="156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</row>
    <row r="87" spans="1:24" s="147" customFormat="1" ht="15.75" customHeight="1" x14ac:dyDescent="0.35">
      <c r="A87" s="81"/>
      <c r="B87" s="142" t="s">
        <v>0</v>
      </c>
      <c r="C87" s="143">
        <f t="shared" ref="C87:J87" si="40">SUM(C78:C86)</f>
        <v>19436</v>
      </c>
      <c r="D87" s="143">
        <f t="shared" si="40"/>
        <v>8551.84</v>
      </c>
      <c r="E87" s="143">
        <f t="shared" si="40"/>
        <v>10884.16</v>
      </c>
      <c r="F87" s="143" t="s">
        <v>196</v>
      </c>
      <c r="G87" s="143" t="s">
        <v>196</v>
      </c>
      <c r="H87" s="143">
        <f t="shared" si="40"/>
        <v>2820</v>
      </c>
      <c r="I87" s="143">
        <f t="shared" si="40"/>
        <v>31020</v>
      </c>
      <c r="J87" s="143">
        <f t="shared" si="40"/>
        <v>-20135.84</v>
      </c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</row>
    <row r="88" spans="1:24" s="147" customFormat="1" ht="15.75" customHeight="1" x14ac:dyDescent="0.35">
      <c r="A88" s="81"/>
      <c r="B88" s="145"/>
      <c r="C88" s="145"/>
      <c r="D88" s="146"/>
      <c r="E88" s="146"/>
      <c r="F88" s="146"/>
      <c r="G88" s="146"/>
      <c r="H88" s="146"/>
      <c r="I88" s="146"/>
      <c r="J88" s="146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</row>
    <row r="89" spans="1:24" s="147" customFormat="1" ht="15.75" customHeight="1" x14ac:dyDescent="0.35">
      <c r="A89" s="81"/>
      <c r="B89" s="145" t="s">
        <v>191</v>
      </c>
      <c r="C89" s="145"/>
      <c r="D89" s="146"/>
      <c r="E89" s="146"/>
      <c r="F89" s="146"/>
      <c r="G89" s="146"/>
      <c r="H89" s="146"/>
      <c r="I89" s="146"/>
      <c r="J89" s="146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</row>
    <row r="90" spans="1:24" s="147" customFormat="1" ht="15.75" customHeight="1" x14ac:dyDescent="0.35">
      <c r="A90" s="81"/>
      <c r="B90" s="145" t="s">
        <v>192</v>
      </c>
      <c r="C90" s="145"/>
      <c r="D90" s="146"/>
      <c r="E90" s="146"/>
      <c r="F90" s="146"/>
      <c r="G90" s="146"/>
      <c r="H90" s="146"/>
      <c r="I90" s="146"/>
      <c r="J90" s="146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</row>
    <row r="91" spans="1:24" s="147" customFormat="1" ht="15.75" customHeight="1" x14ac:dyDescent="0.35">
      <c r="A91" s="81"/>
      <c r="B91" s="145"/>
      <c r="C91" s="145"/>
      <c r="D91" s="146"/>
      <c r="E91" s="146"/>
      <c r="F91" s="146"/>
      <c r="G91" s="146"/>
      <c r="H91" s="146"/>
      <c r="I91" s="146"/>
      <c r="J91" s="146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</row>
    <row r="92" spans="1:24" s="147" customFormat="1" ht="15.75" customHeight="1" x14ac:dyDescent="0.35">
      <c r="A92" s="81"/>
      <c r="B92" s="145"/>
      <c r="C92" s="145"/>
      <c r="D92" s="146"/>
      <c r="E92" s="146"/>
      <c r="F92" s="146"/>
      <c r="G92" s="146"/>
      <c r="H92" s="146"/>
      <c r="I92" s="146"/>
      <c r="J92" s="146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</row>
    <row r="93" spans="1:24" s="135" customFormat="1" ht="15.75" customHeight="1" x14ac:dyDescent="0.35">
      <c r="A93" s="81"/>
      <c r="B93" s="145"/>
      <c r="C93" s="145"/>
      <c r="D93" s="146"/>
      <c r="E93" s="146"/>
      <c r="F93" s="146"/>
      <c r="G93" s="146"/>
      <c r="H93" s="146"/>
      <c r="I93" s="146"/>
      <c r="J93" s="146"/>
    </row>
    <row r="94" spans="1:24" s="135" customFormat="1" ht="15.75" customHeight="1" x14ac:dyDescent="0.35">
      <c r="A94" s="81"/>
      <c r="B94" s="145"/>
      <c r="C94" s="145"/>
      <c r="D94" s="146"/>
      <c r="E94" s="146"/>
      <c r="F94" s="146"/>
      <c r="G94" s="146"/>
      <c r="H94" s="146"/>
      <c r="I94" s="146"/>
      <c r="J94" s="146"/>
    </row>
    <row r="95" spans="1:24" s="135" customFormat="1" ht="15.75" customHeight="1" x14ac:dyDescent="0.35">
      <c r="A95" s="81"/>
      <c r="B95" s="145"/>
      <c r="C95" s="145"/>
      <c r="D95" s="146"/>
      <c r="E95" s="146"/>
      <c r="F95" s="146"/>
      <c r="G95" s="146"/>
      <c r="H95" s="146"/>
      <c r="I95" s="146"/>
      <c r="J95" s="146"/>
    </row>
    <row r="96" spans="1:24" s="135" customFormat="1" ht="15.75" customHeight="1" x14ac:dyDescent="0.35">
      <c r="A96" s="81"/>
      <c r="B96" s="145"/>
      <c r="C96" s="145"/>
      <c r="D96" s="146"/>
      <c r="E96" s="146"/>
      <c r="F96" s="146"/>
      <c r="G96" s="146"/>
      <c r="H96" s="146"/>
      <c r="I96" s="146"/>
      <c r="J96" s="146"/>
    </row>
    <row r="97" spans="1:10" s="135" customFormat="1" ht="15.75" customHeight="1" x14ac:dyDescent="0.35">
      <c r="A97" s="81"/>
      <c r="B97" s="145"/>
      <c r="C97" s="145"/>
      <c r="D97" s="146"/>
      <c r="E97" s="146"/>
      <c r="F97" s="146"/>
      <c r="G97" s="146"/>
      <c r="H97" s="146"/>
      <c r="I97" s="146"/>
      <c r="J97" s="146"/>
    </row>
    <row r="98" spans="1:10" s="135" customFormat="1" ht="15.75" customHeight="1" x14ac:dyDescent="0.35">
      <c r="A98" s="81"/>
      <c r="B98" s="145"/>
      <c r="C98" s="145"/>
      <c r="D98" s="146"/>
      <c r="E98" s="146"/>
      <c r="F98" s="146"/>
      <c r="G98" s="146"/>
      <c r="H98" s="146"/>
      <c r="I98" s="146"/>
      <c r="J98" s="146"/>
    </row>
    <row r="99" spans="1:10" s="135" customFormat="1" ht="15.75" customHeight="1" x14ac:dyDescent="0.35">
      <c r="A99" s="81"/>
      <c r="B99" s="145"/>
      <c r="C99" s="145"/>
      <c r="D99" s="146"/>
      <c r="E99" s="146"/>
      <c r="F99" s="146"/>
      <c r="G99" s="146"/>
      <c r="H99" s="146"/>
      <c r="I99" s="146"/>
      <c r="J99" s="146"/>
    </row>
    <row r="100" spans="1:10" s="135" customFormat="1" ht="15.75" customHeight="1" x14ac:dyDescent="0.35">
      <c r="A100" s="81"/>
      <c r="B100" s="145"/>
      <c r="C100" s="145"/>
      <c r="D100" s="146"/>
      <c r="E100" s="146"/>
      <c r="F100" s="146"/>
      <c r="G100" s="146"/>
      <c r="H100" s="146"/>
      <c r="I100" s="146"/>
      <c r="J100" s="146"/>
    </row>
    <row r="101" spans="1:10" s="135" customFormat="1" ht="15.75" customHeight="1" x14ac:dyDescent="0.35">
      <c r="A101" s="81"/>
      <c r="B101" s="145"/>
      <c r="C101" s="145"/>
      <c r="D101" s="146"/>
      <c r="E101" s="146"/>
      <c r="F101" s="146"/>
      <c r="G101" s="146"/>
      <c r="H101" s="146"/>
      <c r="I101" s="146"/>
      <c r="J101" s="146"/>
    </row>
    <row r="102" spans="1:10" s="135" customFormat="1" ht="15.75" customHeight="1" x14ac:dyDescent="0.35">
      <c r="A102" s="81"/>
      <c r="B102" s="145"/>
      <c r="C102" s="145"/>
      <c r="D102" s="146"/>
      <c r="E102" s="146"/>
      <c r="F102" s="146"/>
      <c r="G102" s="146"/>
      <c r="H102" s="146"/>
      <c r="I102" s="146"/>
      <c r="J102" s="146"/>
    </row>
    <row r="103" spans="1:10" s="135" customFormat="1" ht="15.75" customHeight="1" x14ac:dyDescent="0.35">
      <c r="A103" s="81"/>
      <c r="B103" s="145"/>
      <c r="C103" s="145"/>
      <c r="D103" s="146"/>
      <c r="E103" s="146"/>
      <c r="F103" s="146"/>
      <c r="G103" s="146"/>
      <c r="H103" s="146"/>
      <c r="I103" s="146"/>
      <c r="J103" s="146"/>
    </row>
    <row r="104" spans="1:10" s="135" customFormat="1" ht="15.75" customHeight="1" x14ac:dyDescent="0.35">
      <c r="A104" s="81"/>
      <c r="B104" s="145"/>
      <c r="C104" s="145"/>
      <c r="D104" s="146"/>
      <c r="E104" s="146"/>
      <c r="F104" s="146"/>
      <c r="G104" s="146"/>
      <c r="H104" s="146"/>
      <c r="I104" s="146"/>
      <c r="J104" s="146"/>
    </row>
    <row r="105" spans="1:10" s="135" customFormat="1" ht="15.75" customHeight="1" x14ac:dyDescent="0.35">
      <c r="A105" s="81"/>
      <c r="B105" s="145"/>
      <c r="C105" s="145"/>
      <c r="D105" s="146"/>
      <c r="E105" s="146"/>
      <c r="F105" s="146"/>
      <c r="G105" s="146"/>
      <c r="H105" s="146"/>
      <c r="I105" s="146"/>
      <c r="J105" s="146"/>
    </row>
    <row r="106" spans="1:10" s="135" customFormat="1" ht="15.75" customHeight="1" x14ac:dyDescent="0.35">
      <c r="A106" s="81"/>
      <c r="B106" s="145"/>
      <c r="C106" s="145"/>
      <c r="D106" s="146"/>
      <c r="E106" s="146"/>
      <c r="F106" s="146"/>
      <c r="G106" s="146"/>
      <c r="H106" s="146"/>
      <c r="I106" s="146"/>
      <c r="J106" s="146"/>
    </row>
    <row r="107" spans="1:10" s="135" customFormat="1" ht="15.75" customHeight="1" x14ac:dyDescent="0.35">
      <c r="A107" s="81"/>
      <c r="B107" s="145"/>
      <c r="C107" s="145"/>
      <c r="D107" s="146"/>
      <c r="E107" s="146"/>
      <c r="F107" s="146"/>
      <c r="G107" s="146"/>
      <c r="H107" s="146"/>
      <c r="I107" s="146"/>
      <c r="J107" s="146"/>
    </row>
    <row r="108" spans="1:10" s="135" customFormat="1" ht="15.75" customHeight="1" x14ac:dyDescent="0.35">
      <c r="A108" s="81"/>
      <c r="B108" s="145"/>
      <c r="C108" s="145"/>
      <c r="D108" s="146"/>
      <c r="E108" s="146"/>
      <c r="F108" s="146"/>
      <c r="G108" s="146"/>
      <c r="H108" s="146"/>
      <c r="I108" s="146"/>
      <c r="J108" s="146"/>
    </row>
    <row r="109" spans="1:10" s="135" customFormat="1" ht="15.75" customHeight="1" x14ac:dyDescent="0.35">
      <c r="A109" s="81"/>
      <c r="B109" s="145"/>
      <c r="C109" s="145"/>
      <c r="D109" s="146"/>
      <c r="E109" s="146"/>
      <c r="F109" s="146"/>
      <c r="G109" s="146"/>
      <c r="H109" s="146"/>
      <c r="I109" s="146"/>
      <c r="J109" s="146"/>
    </row>
    <row r="110" spans="1:10" s="135" customFormat="1" ht="15.75" customHeight="1" x14ac:dyDescent="0.35">
      <c r="A110" s="81"/>
      <c r="B110" s="145"/>
      <c r="C110" s="145"/>
      <c r="D110" s="146"/>
      <c r="E110" s="146"/>
      <c r="F110" s="146"/>
      <c r="G110" s="146"/>
      <c r="H110" s="146"/>
      <c r="I110" s="146"/>
      <c r="J110" s="146"/>
    </row>
    <row r="111" spans="1:10" s="135" customFormat="1" ht="15.75" customHeight="1" x14ac:dyDescent="0.35">
      <c r="A111" s="81"/>
      <c r="B111" s="145"/>
      <c r="C111" s="145"/>
      <c r="D111" s="146"/>
      <c r="E111" s="146"/>
      <c r="F111" s="146"/>
      <c r="G111" s="146"/>
      <c r="H111" s="146"/>
      <c r="I111" s="146"/>
      <c r="J111" s="146"/>
    </row>
    <row r="112" spans="1:10" s="135" customFormat="1" ht="15.75" customHeight="1" x14ac:dyDescent="0.35">
      <c r="A112" s="81"/>
      <c r="B112" s="145"/>
      <c r="C112" s="145"/>
      <c r="D112" s="146"/>
      <c r="E112" s="146"/>
      <c r="F112" s="146"/>
      <c r="G112" s="146"/>
      <c r="H112" s="146"/>
      <c r="I112" s="146"/>
      <c r="J112" s="146"/>
    </row>
    <row r="113" spans="1:10" s="135" customFormat="1" ht="15.75" customHeight="1" x14ac:dyDescent="0.35">
      <c r="A113" s="81"/>
      <c r="B113" s="145"/>
      <c r="C113" s="145"/>
      <c r="D113" s="146"/>
      <c r="E113" s="146"/>
      <c r="F113" s="146"/>
      <c r="G113" s="146"/>
      <c r="H113" s="146"/>
      <c r="I113" s="146"/>
      <c r="J113" s="146"/>
    </row>
    <row r="114" spans="1:10" s="135" customFormat="1" ht="15.75" customHeight="1" x14ac:dyDescent="0.35">
      <c r="A114" s="81"/>
      <c r="B114" s="145"/>
      <c r="C114" s="145"/>
      <c r="D114" s="146"/>
      <c r="E114" s="146"/>
      <c r="F114" s="146"/>
      <c r="G114" s="146"/>
      <c r="H114" s="146"/>
      <c r="I114" s="146"/>
      <c r="J114" s="146"/>
    </row>
    <row r="115" spans="1:10" s="135" customFormat="1" ht="15.75" customHeight="1" x14ac:dyDescent="0.35">
      <c r="A115" s="81"/>
      <c r="B115" s="145"/>
      <c r="C115" s="145"/>
      <c r="D115" s="146"/>
      <c r="E115" s="146"/>
      <c r="F115" s="146"/>
      <c r="G115" s="146"/>
      <c r="H115" s="146"/>
      <c r="I115" s="146"/>
      <c r="J115" s="146"/>
    </row>
    <row r="116" spans="1:10" s="135" customFormat="1" ht="15.75" customHeight="1" x14ac:dyDescent="0.35">
      <c r="A116" s="81"/>
      <c r="B116" s="145"/>
      <c r="C116" s="145"/>
      <c r="D116" s="146"/>
      <c r="E116" s="146"/>
      <c r="F116" s="146"/>
      <c r="G116" s="146"/>
      <c r="H116" s="146"/>
      <c r="I116" s="146"/>
      <c r="J116" s="146"/>
    </row>
    <row r="117" spans="1:10" s="135" customFormat="1" ht="15.75" customHeight="1" x14ac:dyDescent="0.35">
      <c r="A117" s="81"/>
      <c r="B117" s="145"/>
      <c r="C117" s="145"/>
      <c r="D117" s="146"/>
      <c r="E117" s="146"/>
      <c r="F117" s="146"/>
      <c r="G117" s="146"/>
      <c r="H117" s="146"/>
      <c r="I117" s="146"/>
      <c r="J117" s="146"/>
    </row>
    <row r="118" spans="1:10" s="135" customFormat="1" ht="15.75" customHeight="1" x14ac:dyDescent="0.35">
      <c r="A118" s="81"/>
      <c r="B118" s="145"/>
      <c r="C118" s="145"/>
      <c r="D118" s="146"/>
      <c r="E118" s="146"/>
      <c r="F118" s="146"/>
      <c r="G118" s="146"/>
      <c r="H118" s="146"/>
      <c r="I118" s="146"/>
      <c r="J118" s="146"/>
    </row>
    <row r="119" spans="1:10" s="135" customFormat="1" ht="15.75" customHeight="1" x14ac:dyDescent="0.35">
      <c r="A119" s="81"/>
      <c r="B119" s="145"/>
      <c r="C119" s="145"/>
      <c r="D119" s="146"/>
      <c r="E119" s="146"/>
      <c r="F119" s="146"/>
      <c r="G119" s="146"/>
      <c r="H119" s="146"/>
      <c r="I119" s="146"/>
      <c r="J119" s="146"/>
    </row>
    <row r="120" spans="1:10" s="135" customFormat="1" ht="15.75" customHeight="1" x14ac:dyDescent="0.35">
      <c r="A120" s="81"/>
      <c r="B120" s="145"/>
      <c r="C120" s="145"/>
      <c r="D120" s="146"/>
      <c r="E120" s="146"/>
      <c r="F120" s="146"/>
      <c r="G120" s="146"/>
      <c r="H120" s="146"/>
      <c r="I120" s="146"/>
      <c r="J120" s="146"/>
    </row>
    <row r="121" spans="1:10" s="135" customFormat="1" ht="15.75" customHeight="1" x14ac:dyDescent="0.35">
      <c r="A121" s="81"/>
      <c r="B121" s="145"/>
      <c r="C121" s="145"/>
      <c r="D121" s="146"/>
      <c r="E121" s="146"/>
      <c r="F121" s="146"/>
      <c r="G121" s="146"/>
      <c r="H121" s="146"/>
      <c r="I121" s="146"/>
      <c r="J121" s="146"/>
    </row>
    <row r="122" spans="1:10" s="135" customFormat="1" ht="15.75" customHeight="1" x14ac:dyDescent="0.35">
      <c r="A122" s="81"/>
      <c r="B122" s="145"/>
      <c r="C122" s="145"/>
      <c r="D122" s="146"/>
      <c r="E122" s="146"/>
      <c r="F122" s="146"/>
      <c r="G122" s="146"/>
      <c r="H122" s="146"/>
      <c r="I122" s="146"/>
      <c r="J122" s="146"/>
    </row>
    <row r="123" spans="1:10" s="135" customFormat="1" ht="15.75" customHeight="1" x14ac:dyDescent="0.35">
      <c r="A123" s="81"/>
      <c r="B123" s="145"/>
      <c r="C123" s="145"/>
      <c r="D123" s="146"/>
      <c r="E123" s="146"/>
      <c r="F123" s="146"/>
      <c r="G123" s="146"/>
      <c r="H123" s="146"/>
      <c r="I123" s="146"/>
      <c r="J123" s="146"/>
    </row>
    <row r="124" spans="1:10" s="135" customFormat="1" ht="15.75" customHeight="1" x14ac:dyDescent="0.35">
      <c r="A124" s="81"/>
      <c r="B124" s="145"/>
      <c r="C124" s="145"/>
      <c r="D124" s="146"/>
      <c r="E124" s="146"/>
      <c r="F124" s="146"/>
      <c r="G124" s="146"/>
      <c r="H124" s="146"/>
      <c r="I124" s="146"/>
      <c r="J124" s="146"/>
    </row>
    <row r="125" spans="1:10" s="135" customFormat="1" ht="15.75" customHeight="1" x14ac:dyDescent="0.35">
      <c r="A125" s="81"/>
      <c r="B125" s="145"/>
      <c r="C125" s="145"/>
      <c r="D125" s="146"/>
      <c r="E125" s="146"/>
      <c r="F125" s="146"/>
      <c r="G125" s="146"/>
      <c r="H125" s="146"/>
      <c r="I125" s="146"/>
      <c r="J125" s="146"/>
    </row>
    <row r="126" spans="1:10" s="135" customFormat="1" ht="15.75" customHeight="1" x14ac:dyDescent="0.35">
      <c r="A126" s="81"/>
      <c r="B126" s="145"/>
      <c r="C126" s="145"/>
      <c r="D126" s="146"/>
      <c r="E126" s="146"/>
      <c r="F126" s="146"/>
      <c r="G126" s="146"/>
      <c r="H126" s="146"/>
      <c r="I126" s="146"/>
      <c r="J126" s="146"/>
    </row>
    <row r="127" spans="1:10" s="135" customFormat="1" ht="15.75" customHeight="1" x14ac:dyDescent="0.35">
      <c r="A127" s="81"/>
      <c r="B127" s="145"/>
      <c r="C127" s="145"/>
      <c r="D127" s="146"/>
      <c r="E127" s="146"/>
      <c r="F127" s="146"/>
      <c r="G127" s="146"/>
      <c r="H127" s="146"/>
      <c r="I127" s="146"/>
      <c r="J127" s="146"/>
    </row>
    <row r="128" spans="1:10" s="135" customFormat="1" ht="15.75" customHeight="1" x14ac:dyDescent="0.35">
      <c r="A128" s="81"/>
      <c r="B128" s="145"/>
      <c r="C128" s="145"/>
      <c r="D128" s="146"/>
      <c r="E128" s="146"/>
      <c r="F128" s="146"/>
      <c r="G128" s="146"/>
      <c r="H128" s="146"/>
      <c r="I128" s="146"/>
      <c r="J128" s="146"/>
    </row>
    <row r="129" spans="1:10" s="135" customFormat="1" ht="30" customHeight="1" x14ac:dyDescent="0.35">
      <c r="A129" s="81"/>
      <c r="B129" s="145"/>
      <c r="C129" s="145"/>
      <c r="D129" s="146"/>
      <c r="E129" s="146"/>
      <c r="F129" s="146"/>
      <c r="G129" s="146"/>
      <c r="H129" s="146"/>
      <c r="I129" s="146"/>
      <c r="J129" s="146"/>
    </row>
    <row r="130" spans="1:10" s="135" customFormat="1" ht="15.75" customHeight="1" x14ac:dyDescent="0.35">
      <c r="A130" s="81"/>
      <c r="B130" s="145"/>
      <c r="C130" s="145"/>
      <c r="D130" s="146"/>
      <c r="E130" s="146"/>
      <c r="F130" s="146"/>
      <c r="G130" s="146"/>
      <c r="H130" s="146"/>
      <c r="I130" s="146"/>
      <c r="J130" s="146"/>
    </row>
    <row r="131" spans="1:10" s="135" customFormat="1" ht="30" customHeight="1" x14ac:dyDescent="0.35">
      <c r="A131" s="81"/>
      <c r="B131" s="145"/>
      <c r="C131" s="145"/>
      <c r="D131" s="146"/>
      <c r="E131" s="146"/>
      <c r="F131" s="146"/>
      <c r="G131" s="146"/>
      <c r="H131" s="146"/>
      <c r="I131" s="146"/>
      <c r="J131" s="146"/>
    </row>
    <row r="132" spans="1:10" s="135" customFormat="1" ht="15.75" customHeight="1" x14ac:dyDescent="0.35">
      <c r="A132" s="81"/>
      <c r="B132" s="145"/>
      <c r="C132" s="145"/>
      <c r="D132" s="146"/>
      <c r="E132" s="146"/>
      <c r="F132" s="146"/>
      <c r="G132" s="146"/>
      <c r="H132" s="146"/>
      <c r="I132" s="146"/>
      <c r="J132" s="146"/>
    </row>
    <row r="133" spans="1:10" s="135" customFormat="1" ht="30" customHeight="1" x14ac:dyDescent="0.35">
      <c r="A133" s="81"/>
      <c r="B133" s="145"/>
      <c r="C133" s="145"/>
      <c r="D133" s="146"/>
      <c r="E133" s="146"/>
      <c r="F133" s="146"/>
      <c r="G133" s="146"/>
      <c r="H133" s="146"/>
      <c r="I133" s="146"/>
      <c r="J133" s="146"/>
    </row>
    <row r="134" spans="1:10" s="135" customFormat="1" ht="15.75" customHeight="1" x14ac:dyDescent="0.35">
      <c r="A134" s="81"/>
      <c r="B134" s="145"/>
      <c r="C134" s="145"/>
      <c r="D134" s="146"/>
      <c r="E134" s="146"/>
      <c r="F134" s="146"/>
      <c r="G134" s="146"/>
      <c r="H134" s="146"/>
      <c r="I134" s="146"/>
      <c r="J134" s="146"/>
    </row>
    <row r="135" spans="1:10" s="135" customFormat="1" ht="30" customHeight="1" x14ac:dyDescent="0.35">
      <c r="A135" s="81"/>
      <c r="B135" s="145"/>
      <c r="C135" s="145"/>
      <c r="D135" s="146"/>
      <c r="E135" s="146"/>
      <c r="F135" s="146"/>
      <c r="G135" s="146"/>
      <c r="H135" s="146"/>
      <c r="I135" s="146"/>
      <c r="J135" s="146"/>
    </row>
    <row r="136" spans="1:10" s="135" customFormat="1" ht="15.75" customHeight="1" x14ac:dyDescent="0.35">
      <c r="A136" s="81"/>
      <c r="B136" s="145"/>
      <c r="C136" s="145"/>
      <c r="D136" s="146"/>
      <c r="E136" s="146"/>
      <c r="F136" s="146"/>
      <c r="G136" s="146"/>
      <c r="H136" s="146"/>
      <c r="I136" s="146"/>
      <c r="J136" s="146"/>
    </row>
    <row r="137" spans="1:10" s="135" customFormat="1" ht="15.75" customHeight="1" x14ac:dyDescent="0.35">
      <c r="A137" s="81"/>
      <c r="B137" s="145"/>
      <c r="C137" s="145"/>
      <c r="D137" s="146"/>
      <c r="E137" s="146"/>
      <c r="F137" s="146"/>
      <c r="G137" s="146"/>
      <c r="H137" s="146"/>
      <c r="I137" s="146"/>
      <c r="J137" s="146"/>
    </row>
    <row r="138" spans="1:10" s="135" customFormat="1" ht="15.75" customHeight="1" x14ac:dyDescent="0.35">
      <c r="A138" s="81"/>
      <c r="B138" s="145"/>
      <c r="C138" s="145"/>
      <c r="D138" s="146"/>
      <c r="E138" s="146"/>
      <c r="F138" s="146"/>
      <c r="G138" s="146"/>
      <c r="H138" s="146"/>
      <c r="I138" s="146"/>
      <c r="J138" s="146"/>
    </row>
    <row r="139" spans="1:10" s="135" customFormat="1" ht="15.75" customHeight="1" x14ac:dyDescent="0.35">
      <c r="A139" s="81"/>
      <c r="B139" s="145"/>
      <c r="C139" s="145"/>
      <c r="D139" s="146"/>
      <c r="E139" s="146"/>
      <c r="F139" s="146"/>
      <c r="G139" s="146"/>
      <c r="H139" s="146"/>
      <c r="I139" s="146"/>
      <c r="J139" s="146"/>
    </row>
    <row r="140" spans="1:10" s="135" customFormat="1" ht="15.75" customHeight="1" x14ac:dyDescent="0.35">
      <c r="A140" s="81"/>
      <c r="B140" s="145"/>
      <c r="C140" s="145"/>
      <c r="D140" s="146"/>
      <c r="E140" s="146"/>
      <c r="F140" s="146"/>
      <c r="G140" s="146"/>
      <c r="H140" s="146"/>
      <c r="I140" s="146"/>
      <c r="J140" s="146"/>
    </row>
    <row r="141" spans="1:10" s="135" customFormat="1" ht="15.75" customHeight="1" x14ac:dyDescent="0.35">
      <c r="A141" s="81"/>
      <c r="B141" s="145"/>
      <c r="C141" s="145"/>
      <c r="D141" s="146"/>
      <c r="E141" s="146"/>
      <c r="F141" s="146"/>
      <c r="G141" s="146"/>
      <c r="H141" s="146"/>
      <c r="I141" s="146"/>
      <c r="J141" s="146"/>
    </row>
    <row r="142" spans="1:10" s="135" customFormat="1" ht="15.75" customHeight="1" x14ac:dyDescent="0.35">
      <c r="A142" s="81"/>
      <c r="B142" s="145"/>
      <c r="C142" s="145"/>
      <c r="D142" s="146"/>
      <c r="E142" s="146"/>
      <c r="F142" s="146"/>
      <c r="G142" s="146"/>
      <c r="H142" s="146"/>
      <c r="I142" s="146"/>
      <c r="J142" s="146"/>
    </row>
    <row r="143" spans="1:10" s="135" customFormat="1" ht="15.75" customHeight="1" x14ac:dyDescent="0.35">
      <c r="A143" s="81"/>
      <c r="B143" s="145"/>
      <c r="C143" s="145"/>
      <c r="D143" s="146"/>
      <c r="E143" s="146"/>
      <c r="F143" s="146"/>
      <c r="G143" s="146"/>
      <c r="H143" s="146"/>
      <c r="I143" s="146"/>
      <c r="J143" s="146"/>
    </row>
    <row r="144" spans="1:10" s="135" customFormat="1" ht="15.75" customHeight="1" x14ac:dyDescent="0.35">
      <c r="A144" s="81"/>
      <c r="B144" s="145"/>
      <c r="C144" s="145"/>
      <c r="D144" s="146"/>
      <c r="E144" s="146"/>
      <c r="F144" s="146"/>
      <c r="G144" s="146"/>
      <c r="H144" s="146"/>
      <c r="I144" s="146"/>
      <c r="J144" s="146"/>
    </row>
    <row r="145" spans="1:10" s="135" customFormat="1" ht="15.75" customHeight="1" x14ac:dyDescent="0.35">
      <c r="A145" s="81"/>
      <c r="B145" s="145"/>
      <c r="C145" s="145"/>
      <c r="D145" s="146"/>
      <c r="E145" s="146"/>
      <c r="F145" s="146"/>
      <c r="G145" s="146"/>
      <c r="H145" s="146"/>
      <c r="I145" s="146"/>
      <c r="J145" s="146"/>
    </row>
    <row r="146" spans="1:10" s="135" customFormat="1" ht="15.75" customHeight="1" x14ac:dyDescent="0.35">
      <c r="A146" s="81"/>
      <c r="B146" s="145"/>
      <c r="C146" s="145"/>
      <c r="D146" s="146"/>
      <c r="E146" s="146"/>
      <c r="F146" s="146"/>
      <c r="G146" s="146"/>
      <c r="H146" s="146"/>
      <c r="I146" s="146"/>
      <c r="J146" s="146"/>
    </row>
    <row r="147" spans="1:10" s="135" customFormat="1" ht="15.75" customHeight="1" x14ac:dyDescent="0.35">
      <c r="A147" s="81"/>
      <c r="B147" s="145"/>
      <c r="C147" s="145"/>
      <c r="D147" s="146"/>
      <c r="E147" s="146"/>
      <c r="F147" s="146"/>
      <c r="G147" s="146"/>
      <c r="H147" s="146"/>
      <c r="I147" s="146"/>
      <c r="J147" s="146"/>
    </row>
    <row r="148" spans="1:10" s="135" customFormat="1" ht="15.75" customHeight="1" x14ac:dyDescent="0.35">
      <c r="A148" s="81"/>
      <c r="B148" s="145"/>
      <c r="C148" s="145"/>
      <c r="D148" s="146"/>
      <c r="E148" s="146"/>
      <c r="F148" s="146"/>
      <c r="G148" s="146"/>
      <c r="H148" s="146"/>
      <c r="I148" s="146"/>
      <c r="J148" s="146"/>
    </row>
    <row r="149" spans="1:10" s="135" customFormat="1" ht="15.75" customHeight="1" x14ac:dyDescent="0.35">
      <c r="A149" s="81"/>
      <c r="B149" s="145"/>
      <c r="C149" s="145"/>
      <c r="D149" s="146"/>
      <c r="E149" s="146"/>
      <c r="F149" s="146"/>
      <c r="G149" s="146"/>
      <c r="H149" s="146"/>
      <c r="I149" s="146"/>
      <c r="J149" s="146"/>
    </row>
    <row r="150" spans="1:10" s="135" customFormat="1" ht="15.75" customHeight="1" x14ac:dyDescent="0.35">
      <c r="A150" s="81"/>
      <c r="B150" s="145"/>
      <c r="C150" s="145"/>
      <c r="D150" s="146"/>
      <c r="E150" s="146"/>
      <c r="F150" s="146"/>
      <c r="G150" s="146"/>
      <c r="H150" s="146"/>
      <c r="I150" s="146"/>
      <c r="J150" s="146"/>
    </row>
    <row r="151" spans="1:10" s="135" customFormat="1" ht="15.75" customHeight="1" x14ac:dyDescent="0.35">
      <c r="A151" s="81"/>
      <c r="B151" s="145"/>
      <c r="C151" s="145"/>
      <c r="D151" s="146"/>
      <c r="E151" s="146"/>
      <c r="F151" s="146"/>
      <c r="G151" s="146"/>
      <c r="H151" s="146"/>
      <c r="I151" s="146"/>
      <c r="J151" s="146"/>
    </row>
    <row r="152" spans="1:10" s="135" customFormat="1" ht="15.75" customHeight="1" x14ac:dyDescent="0.35">
      <c r="A152" s="81"/>
      <c r="B152" s="145"/>
      <c r="C152" s="145"/>
      <c r="D152" s="146"/>
      <c r="E152" s="146"/>
      <c r="F152" s="146"/>
      <c r="G152" s="146"/>
      <c r="H152" s="146"/>
      <c r="I152" s="146"/>
      <c r="J152" s="146"/>
    </row>
    <row r="153" spans="1:10" s="135" customFormat="1" ht="15.75" customHeight="1" x14ac:dyDescent="0.35">
      <c r="A153" s="81"/>
      <c r="B153" s="145"/>
      <c r="C153" s="145"/>
      <c r="D153" s="146"/>
      <c r="E153" s="146"/>
      <c r="F153" s="146"/>
      <c r="G153" s="146"/>
      <c r="H153" s="146"/>
      <c r="I153" s="146"/>
      <c r="J153" s="146"/>
    </row>
    <row r="154" spans="1:10" s="135" customFormat="1" ht="15.75" customHeight="1" x14ac:dyDescent="0.35">
      <c r="A154" s="81"/>
      <c r="B154" s="145"/>
      <c r="C154" s="145"/>
      <c r="D154" s="146"/>
      <c r="E154" s="146"/>
      <c r="F154" s="146"/>
      <c r="G154" s="146"/>
      <c r="H154" s="146"/>
      <c r="I154" s="146"/>
      <c r="J154" s="146"/>
    </row>
    <row r="155" spans="1:10" s="135" customFormat="1" ht="15.75" customHeight="1" x14ac:dyDescent="0.35">
      <c r="A155" s="81"/>
      <c r="B155" s="145"/>
      <c r="C155" s="145"/>
      <c r="D155" s="146"/>
      <c r="E155" s="146"/>
      <c r="F155" s="146"/>
      <c r="G155" s="146"/>
      <c r="H155" s="146"/>
      <c r="I155" s="146"/>
      <c r="J155" s="146"/>
    </row>
    <row r="156" spans="1:10" s="135" customFormat="1" ht="15.75" customHeight="1" x14ac:dyDescent="0.35">
      <c r="A156" s="81"/>
      <c r="B156" s="145"/>
      <c r="C156" s="145"/>
      <c r="D156" s="146"/>
      <c r="E156" s="146"/>
      <c r="F156" s="146"/>
      <c r="G156" s="146"/>
      <c r="H156" s="146"/>
      <c r="I156" s="146"/>
      <c r="J156" s="146"/>
    </row>
    <row r="157" spans="1:10" s="135" customFormat="1" ht="15.75" customHeight="1" x14ac:dyDescent="0.35">
      <c r="A157" s="81"/>
      <c r="B157" s="145"/>
      <c r="C157" s="145"/>
      <c r="D157" s="146"/>
      <c r="E157" s="146"/>
      <c r="F157" s="146"/>
      <c r="G157" s="146"/>
      <c r="H157" s="146"/>
      <c r="I157" s="146"/>
      <c r="J157" s="146"/>
    </row>
    <row r="158" spans="1:10" s="135" customFormat="1" ht="15.75" customHeight="1" x14ac:dyDescent="0.35">
      <c r="A158" s="81"/>
      <c r="B158" s="145"/>
      <c r="C158" s="145"/>
      <c r="D158" s="146"/>
      <c r="E158" s="146"/>
      <c r="F158" s="146"/>
      <c r="G158" s="146"/>
      <c r="H158" s="146"/>
      <c r="I158" s="146"/>
      <c r="J158" s="146"/>
    </row>
    <row r="159" spans="1:10" s="135" customFormat="1" ht="15.75" customHeight="1" x14ac:dyDescent="0.35">
      <c r="A159" s="81"/>
      <c r="B159" s="145"/>
      <c r="C159" s="145"/>
      <c r="D159" s="146"/>
      <c r="E159" s="146"/>
      <c r="F159" s="146"/>
      <c r="G159" s="146"/>
      <c r="H159" s="146"/>
      <c r="I159" s="146"/>
      <c r="J159" s="146"/>
    </row>
    <row r="160" spans="1:10" s="135" customFormat="1" ht="15.75" customHeight="1" x14ac:dyDescent="0.35">
      <c r="A160" s="81"/>
      <c r="B160" s="145"/>
      <c r="C160" s="145"/>
      <c r="D160" s="146"/>
      <c r="E160" s="146"/>
      <c r="F160" s="146"/>
      <c r="G160" s="146"/>
      <c r="H160" s="146"/>
      <c r="I160" s="146"/>
      <c r="J160" s="146"/>
    </row>
    <row r="161" spans="1:10" s="135" customFormat="1" ht="15.75" customHeight="1" x14ac:dyDescent="0.35">
      <c r="A161" s="81"/>
      <c r="B161" s="145"/>
      <c r="C161" s="145"/>
      <c r="D161" s="146"/>
      <c r="E161" s="146"/>
      <c r="F161" s="146"/>
      <c r="G161" s="146"/>
      <c r="H161" s="146"/>
      <c r="I161" s="146"/>
      <c r="J161" s="146"/>
    </row>
    <row r="162" spans="1:10" s="135" customFormat="1" ht="15.75" customHeight="1" x14ac:dyDescent="0.35">
      <c r="A162" s="81"/>
      <c r="B162" s="145"/>
      <c r="C162" s="145"/>
      <c r="D162" s="146"/>
      <c r="E162" s="146"/>
      <c r="F162" s="146"/>
      <c r="G162" s="146"/>
      <c r="H162" s="146"/>
      <c r="I162" s="146"/>
      <c r="J162" s="146"/>
    </row>
    <row r="163" spans="1:10" s="135" customFormat="1" ht="15.75" customHeight="1" x14ac:dyDescent="0.35">
      <c r="A163" s="81"/>
      <c r="B163" s="145"/>
      <c r="C163" s="145"/>
      <c r="D163" s="146"/>
      <c r="E163" s="146"/>
      <c r="F163" s="146"/>
      <c r="G163" s="146"/>
      <c r="H163" s="146"/>
      <c r="I163" s="146"/>
      <c r="J163" s="146"/>
    </row>
    <row r="164" spans="1:10" s="135" customFormat="1" ht="15.75" customHeight="1" x14ac:dyDescent="0.35">
      <c r="A164" s="81"/>
      <c r="B164" s="145"/>
      <c r="C164" s="145"/>
      <c r="D164" s="146"/>
      <c r="E164" s="146"/>
      <c r="F164" s="146"/>
      <c r="G164" s="146"/>
      <c r="H164" s="146"/>
      <c r="I164" s="146"/>
      <c r="J164" s="146"/>
    </row>
    <row r="165" spans="1:10" s="135" customFormat="1" ht="15.75" customHeight="1" x14ac:dyDescent="0.35">
      <c r="A165" s="81"/>
      <c r="B165" s="145"/>
      <c r="C165" s="145"/>
      <c r="D165" s="146"/>
      <c r="E165" s="146"/>
      <c r="F165" s="146"/>
      <c r="G165" s="146"/>
      <c r="H165" s="146"/>
      <c r="I165" s="146"/>
      <c r="J165" s="146"/>
    </row>
    <row r="166" spans="1:10" s="135" customFormat="1" ht="15.75" customHeight="1" x14ac:dyDescent="0.35">
      <c r="A166" s="81"/>
      <c r="B166" s="145"/>
      <c r="C166" s="145"/>
      <c r="D166" s="146"/>
      <c r="E166" s="146"/>
      <c r="F166" s="146"/>
      <c r="G166" s="146"/>
      <c r="H166" s="146"/>
      <c r="I166" s="146"/>
      <c r="J166" s="146"/>
    </row>
    <row r="167" spans="1:10" s="135" customFormat="1" ht="15.75" customHeight="1" x14ac:dyDescent="0.35">
      <c r="A167" s="81"/>
      <c r="B167" s="145"/>
      <c r="C167" s="145"/>
      <c r="D167" s="146"/>
      <c r="E167" s="146"/>
      <c r="F167" s="146"/>
      <c r="G167" s="146"/>
      <c r="H167" s="146"/>
      <c r="I167" s="146"/>
      <c r="J167" s="146"/>
    </row>
    <row r="168" spans="1:10" s="135" customFormat="1" ht="15.75" customHeight="1" x14ac:dyDescent="0.35">
      <c r="A168" s="81"/>
      <c r="B168" s="145"/>
      <c r="C168" s="145"/>
      <c r="D168" s="146"/>
      <c r="E168" s="146"/>
      <c r="F168" s="146"/>
      <c r="G168" s="146"/>
      <c r="H168" s="146"/>
      <c r="I168" s="146"/>
      <c r="J168" s="146"/>
    </row>
    <row r="169" spans="1:10" s="135" customFormat="1" ht="15.75" customHeight="1" x14ac:dyDescent="0.35">
      <c r="A169" s="81"/>
      <c r="B169" s="145"/>
      <c r="C169" s="145"/>
      <c r="D169" s="146"/>
      <c r="E169" s="146"/>
      <c r="F169" s="146"/>
      <c r="G169" s="146"/>
      <c r="H169" s="146"/>
      <c r="I169" s="146"/>
      <c r="J169" s="146"/>
    </row>
    <row r="170" spans="1:10" s="135" customFormat="1" ht="15.75" customHeight="1" x14ac:dyDescent="0.35">
      <c r="A170" s="81"/>
      <c r="B170" s="145"/>
      <c r="C170" s="145"/>
      <c r="D170" s="146"/>
      <c r="E170" s="146"/>
      <c r="F170" s="146"/>
      <c r="G170" s="146"/>
      <c r="H170" s="146"/>
      <c r="I170" s="146"/>
      <c r="J170" s="146"/>
    </row>
    <row r="171" spans="1:10" s="135" customFormat="1" ht="15.75" customHeight="1" x14ac:dyDescent="0.35">
      <c r="A171" s="81"/>
      <c r="B171" s="145"/>
      <c r="C171" s="145"/>
      <c r="D171" s="146"/>
      <c r="E171" s="146"/>
      <c r="F171" s="146"/>
      <c r="G171" s="146"/>
      <c r="H171" s="146"/>
      <c r="I171" s="146"/>
      <c r="J171" s="146"/>
    </row>
    <row r="172" spans="1:10" s="135" customFormat="1" ht="15.75" customHeight="1" x14ac:dyDescent="0.35">
      <c r="A172" s="81"/>
      <c r="B172" s="145"/>
      <c r="C172" s="145"/>
      <c r="D172" s="146"/>
      <c r="E172" s="146"/>
      <c r="F172" s="146"/>
      <c r="G172" s="146"/>
      <c r="H172" s="146"/>
      <c r="I172" s="146"/>
      <c r="J172" s="146"/>
    </row>
    <row r="173" spans="1:10" s="135" customFormat="1" ht="15.75" customHeight="1" x14ac:dyDescent="0.35">
      <c r="A173" s="81"/>
      <c r="B173" s="145"/>
      <c r="C173" s="145"/>
      <c r="D173" s="146"/>
      <c r="E173" s="146"/>
      <c r="F173" s="146"/>
      <c r="G173" s="146"/>
      <c r="H173" s="146"/>
      <c r="I173" s="146"/>
      <c r="J173" s="146"/>
    </row>
    <row r="174" spans="1:10" s="135" customFormat="1" ht="15.75" customHeight="1" x14ac:dyDescent="0.35">
      <c r="A174" s="81"/>
      <c r="B174" s="145"/>
      <c r="C174" s="145"/>
      <c r="D174" s="146"/>
      <c r="E174" s="146"/>
      <c r="F174" s="146"/>
      <c r="G174" s="146"/>
      <c r="H174" s="146"/>
      <c r="I174" s="146"/>
      <c r="J174" s="146"/>
    </row>
    <row r="175" spans="1:10" s="135" customFormat="1" ht="15.75" customHeight="1" x14ac:dyDescent="0.35">
      <c r="A175" s="81"/>
      <c r="B175" s="145"/>
      <c r="C175" s="145"/>
      <c r="D175" s="146"/>
      <c r="E175" s="146"/>
      <c r="F175" s="146"/>
      <c r="G175" s="146"/>
      <c r="H175" s="146"/>
      <c r="I175" s="146"/>
      <c r="J175" s="146"/>
    </row>
    <row r="176" spans="1:10" s="135" customFormat="1" ht="15.75" customHeight="1" x14ac:dyDescent="0.35">
      <c r="A176" s="81"/>
      <c r="B176" s="145"/>
      <c r="C176" s="145"/>
      <c r="D176" s="146"/>
      <c r="E176" s="146"/>
      <c r="F176" s="146"/>
      <c r="G176" s="146"/>
      <c r="H176" s="146"/>
      <c r="I176" s="146"/>
      <c r="J176" s="146"/>
    </row>
    <row r="177" spans="1:10" s="135" customFormat="1" ht="15.75" customHeight="1" x14ac:dyDescent="0.35">
      <c r="A177" s="81"/>
      <c r="B177" s="145"/>
      <c r="C177" s="145"/>
      <c r="D177" s="146"/>
      <c r="E177" s="146"/>
      <c r="F177" s="146"/>
      <c r="G177" s="146"/>
      <c r="H177" s="146"/>
      <c r="I177" s="146"/>
      <c r="J177" s="146"/>
    </row>
    <row r="178" spans="1:10" s="135" customFormat="1" ht="15.75" customHeight="1" x14ac:dyDescent="0.35">
      <c r="A178" s="81"/>
      <c r="B178" s="145"/>
      <c r="C178" s="145"/>
      <c r="D178" s="146"/>
      <c r="E178" s="146"/>
      <c r="F178" s="146"/>
      <c r="G178" s="146"/>
      <c r="H178" s="146"/>
      <c r="I178" s="146"/>
      <c r="J178" s="146"/>
    </row>
    <row r="179" spans="1:10" s="135" customFormat="1" ht="15.75" customHeight="1" x14ac:dyDescent="0.35">
      <c r="A179" s="81"/>
      <c r="B179" s="145"/>
      <c r="C179" s="145"/>
      <c r="D179" s="146"/>
      <c r="E179" s="146"/>
      <c r="F179" s="146"/>
      <c r="G179" s="146"/>
      <c r="H179" s="146"/>
      <c r="I179" s="146"/>
      <c r="J179" s="146"/>
    </row>
    <row r="180" spans="1:10" s="135" customFormat="1" ht="15.75" customHeight="1" x14ac:dyDescent="0.35">
      <c r="A180" s="81"/>
      <c r="B180" s="145"/>
      <c r="C180" s="145"/>
      <c r="D180" s="146"/>
      <c r="E180" s="146"/>
      <c r="F180" s="146"/>
      <c r="G180" s="146"/>
      <c r="H180" s="146"/>
      <c r="I180" s="146"/>
      <c r="J180" s="146"/>
    </row>
    <row r="181" spans="1:10" s="135" customFormat="1" ht="15.75" customHeight="1" x14ac:dyDescent="0.35">
      <c r="A181" s="81"/>
      <c r="B181" s="145"/>
      <c r="C181" s="145"/>
      <c r="D181" s="146"/>
      <c r="E181" s="146"/>
      <c r="F181" s="146"/>
      <c r="G181" s="146"/>
      <c r="H181" s="146"/>
      <c r="I181" s="146"/>
      <c r="J181" s="146"/>
    </row>
    <row r="182" spans="1:10" s="135" customFormat="1" ht="15.75" customHeight="1" x14ac:dyDescent="0.35">
      <c r="A182" s="81"/>
      <c r="B182" s="145"/>
      <c r="C182" s="145"/>
      <c r="D182" s="146"/>
      <c r="E182" s="146"/>
      <c r="F182" s="146"/>
      <c r="G182" s="146"/>
      <c r="H182" s="146"/>
      <c r="I182" s="146"/>
      <c r="J182" s="146"/>
    </row>
    <row r="183" spans="1:10" s="135" customFormat="1" ht="15.75" customHeight="1" x14ac:dyDescent="0.35">
      <c r="A183" s="81"/>
      <c r="B183" s="145"/>
      <c r="C183" s="145"/>
      <c r="D183" s="146"/>
      <c r="E183" s="146"/>
      <c r="F183" s="146"/>
      <c r="G183" s="146"/>
      <c r="H183" s="146"/>
      <c r="I183" s="146"/>
      <c r="J183" s="146"/>
    </row>
    <row r="184" spans="1:10" s="135" customFormat="1" ht="15.75" customHeight="1" x14ac:dyDescent="0.35">
      <c r="A184" s="81"/>
      <c r="B184" s="145"/>
      <c r="C184" s="145"/>
      <c r="D184" s="146"/>
      <c r="E184" s="146"/>
      <c r="F184" s="146"/>
      <c r="G184" s="146"/>
      <c r="H184" s="146"/>
      <c r="I184" s="146"/>
      <c r="J184" s="146"/>
    </row>
    <row r="185" spans="1:10" s="135" customFormat="1" ht="15.75" customHeight="1" x14ac:dyDescent="0.35">
      <c r="A185" s="81"/>
      <c r="B185" s="145"/>
      <c r="C185" s="145"/>
      <c r="D185" s="146"/>
      <c r="E185" s="146"/>
      <c r="F185" s="146"/>
      <c r="G185" s="146"/>
      <c r="H185" s="146"/>
      <c r="I185" s="146"/>
      <c r="J185" s="146"/>
    </row>
    <row r="186" spans="1:10" s="135" customFormat="1" ht="15.75" customHeight="1" x14ac:dyDescent="0.35">
      <c r="A186" s="81"/>
      <c r="B186" s="145"/>
      <c r="C186" s="145"/>
      <c r="D186" s="146"/>
      <c r="E186" s="146"/>
      <c r="F186" s="146"/>
      <c r="G186" s="146"/>
      <c r="H186" s="146"/>
      <c r="I186" s="146"/>
      <c r="J186" s="146"/>
    </row>
    <row r="187" spans="1:10" s="135" customFormat="1" ht="15.75" customHeight="1" x14ac:dyDescent="0.35">
      <c r="A187" s="81"/>
      <c r="B187" s="145"/>
      <c r="C187" s="145"/>
      <c r="D187" s="146"/>
      <c r="E187" s="146"/>
      <c r="F187" s="146"/>
      <c r="G187" s="146"/>
      <c r="H187" s="146"/>
      <c r="I187" s="146"/>
      <c r="J187" s="146"/>
    </row>
    <row r="188" spans="1:10" s="135" customFormat="1" ht="15.75" customHeight="1" x14ac:dyDescent="0.35">
      <c r="A188" s="81"/>
      <c r="B188" s="145"/>
      <c r="C188" s="145"/>
      <c r="D188" s="146"/>
      <c r="E188" s="146"/>
      <c r="F188" s="146"/>
      <c r="G188" s="146"/>
      <c r="H188" s="146"/>
      <c r="I188" s="146"/>
      <c r="J188" s="146"/>
    </row>
    <row r="189" spans="1:10" s="135" customFormat="1" ht="15.75" customHeight="1" x14ac:dyDescent="0.35">
      <c r="A189" s="81"/>
      <c r="B189" s="145"/>
      <c r="C189" s="145"/>
      <c r="D189" s="146"/>
      <c r="E189" s="146"/>
      <c r="F189" s="146"/>
      <c r="G189" s="146"/>
      <c r="H189" s="146"/>
      <c r="I189" s="146"/>
      <c r="J189" s="146"/>
    </row>
    <row r="190" spans="1:10" s="135" customFormat="1" ht="15.75" customHeight="1" x14ac:dyDescent="0.35">
      <c r="A190" s="81"/>
      <c r="B190" s="145"/>
      <c r="C190" s="145"/>
      <c r="D190" s="146"/>
      <c r="E190" s="146"/>
      <c r="F190" s="146"/>
      <c r="G190" s="146"/>
      <c r="H190" s="146"/>
      <c r="I190" s="146"/>
      <c r="J190" s="146"/>
    </row>
    <row r="191" spans="1:10" s="135" customFormat="1" ht="15.75" customHeight="1" x14ac:dyDescent="0.35">
      <c r="A191" s="81"/>
      <c r="B191" s="145"/>
      <c r="C191" s="145"/>
      <c r="D191" s="146"/>
      <c r="E191" s="146"/>
      <c r="F191" s="146"/>
      <c r="G191" s="146"/>
      <c r="H191" s="146"/>
      <c r="I191" s="146"/>
      <c r="J191" s="146"/>
    </row>
    <row r="192" spans="1:10" s="135" customFormat="1" ht="15.75" customHeight="1" x14ac:dyDescent="0.35">
      <c r="A192" s="81"/>
      <c r="B192" s="145"/>
      <c r="C192" s="145"/>
      <c r="D192" s="146"/>
      <c r="E192" s="146"/>
      <c r="F192" s="146"/>
      <c r="G192" s="146"/>
      <c r="H192" s="146"/>
      <c r="I192" s="146"/>
      <c r="J192" s="146"/>
    </row>
    <row r="193" spans="1:10" s="135" customFormat="1" ht="15.75" customHeight="1" x14ac:dyDescent="0.35">
      <c r="A193" s="81"/>
      <c r="B193" s="145"/>
      <c r="C193" s="145"/>
      <c r="D193" s="146"/>
      <c r="E193" s="146"/>
      <c r="F193" s="146"/>
      <c r="G193" s="146"/>
      <c r="H193" s="146"/>
      <c r="I193" s="146"/>
      <c r="J193" s="146"/>
    </row>
    <row r="194" spans="1:10" s="135" customFormat="1" ht="15.75" customHeight="1" x14ac:dyDescent="0.35">
      <c r="A194" s="81"/>
      <c r="B194" s="145"/>
      <c r="C194" s="145"/>
      <c r="D194" s="146"/>
      <c r="E194" s="146"/>
      <c r="F194" s="146"/>
      <c r="G194" s="146"/>
      <c r="H194" s="146"/>
      <c r="I194" s="146"/>
      <c r="J194" s="146"/>
    </row>
    <row r="195" spans="1:10" s="135" customFormat="1" ht="15.75" customHeight="1" x14ac:dyDescent="0.35">
      <c r="A195" s="81"/>
      <c r="B195" s="145"/>
      <c r="C195" s="145"/>
      <c r="D195" s="146"/>
      <c r="E195" s="146"/>
      <c r="F195" s="146"/>
      <c r="G195" s="146"/>
      <c r="H195" s="146"/>
      <c r="I195" s="146"/>
      <c r="J195" s="146"/>
    </row>
    <row r="196" spans="1:10" s="135" customFormat="1" ht="15.75" customHeight="1" x14ac:dyDescent="0.35">
      <c r="A196" s="81"/>
      <c r="B196" s="145"/>
      <c r="C196" s="145"/>
      <c r="D196" s="146"/>
      <c r="E196" s="146"/>
      <c r="F196" s="146"/>
      <c r="G196" s="146"/>
      <c r="H196" s="146"/>
      <c r="I196" s="146"/>
      <c r="J196" s="146"/>
    </row>
    <row r="197" spans="1:10" s="135" customFormat="1" ht="15.75" customHeight="1" x14ac:dyDescent="0.35">
      <c r="A197" s="81"/>
      <c r="B197" s="145"/>
      <c r="C197" s="145"/>
      <c r="D197" s="146"/>
      <c r="E197" s="146"/>
      <c r="F197" s="146"/>
      <c r="G197" s="146"/>
      <c r="H197" s="146"/>
      <c r="I197" s="146"/>
      <c r="J197" s="146"/>
    </row>
    <row r="198" spans="1:10" s="135" customFormat="1" ht="15.75" customHeight="1" x14ac:dyDescent="0.35">
      <c r="A198" s="81"/>
      <c r="B198" s="145"/>
      <c r="C198" s="145"/>
      <c r="D198" s="146"/>
      <c r="E198" s="146"/>
      <c r="F198" s="146"/>
      <c r="G198" s="146"/>
      <c r="H198" s="146"/>
      <c r="I198" s="146"/>
      <c r="J198" s="146"/>
    </row>
    <row r="199" spans="1:10" s="135" customFormat="1" ht="15.75" customHeight="1" x14ac:dyDescent="0.35">
      <c r="A199" s="81"/>
      <c r="B199" s="145"/>
      <c r="C199" s="145"/>
      <c r="D199" s="146"/>
      <c r="E199" s="146"/>
      <c r="F199" s="146"/>
      <c r="G199" s="146"/>
      <c r="H199" s="146"/>
      <c r="I199" s="146"/>
      <c r="J199" s="146"/>
    </row>
    <row r="200" spans="1:10" s="135" customFormat="1" ht="15.75" customHeight="1" x14ac:dyDescent="0.35">
      <c r="A200" s="81"/>
      <c r="B200" s="145"/>
      <c r="C200" s="145"/>
      <c r="D200" s="146"/>
      <c r="E200" s="146"/>
      <c r="F200" s="146"/>
      <c r="G200" s="146"/>
      <c r="H200" s="146"/>
      <c r="I200" s="146"/>
      <c r="J200" s="146"/>
    </row>
    <row r="201" spans="1:10" s="135" customFormat="1" ht="15.75" customHeight="1" x14ac:dyDescent="0.35">
      <c r="A201" s="81"/>
      <c r="B201" s="145"/>
      <c r="C201" s="145"/>
      <c r="D201" s="146"/>
      <c r="E201" s="146"/>
      <c r="F201" s="146"/>
      <c r="G201" s="146"/>
      <c r="H201" s="146"/>
      <c r="I201" s="146"/>
      <c r="J201" s="146"/>
    </row>
    <row r="202" spans="1:10" s="135" customFormat="1" ht="15.75" customHeight="1" x14ac:dyDescent="0.35">
      <c r="A202" s="81"/>
      <c r="B202" s="145"/>
      <c r="C202" s="145"/>
      <c r="D202" s="146"/>
      <c r="E202" s="146"/>
      <c r="F202" s="146"/>
      <c r="G202" s="146"/>
      <c r="H202" s="146"/>
      <c r="I202" s="146"/>
      <c r="J202" s="146"/>
    </row>
    <row r="203" spans="1:10" s="135" customFormat="1" ht="15.75" customHeight="1" x14ac:dyDescent="0.35">
      <c r="A203" s="81"/>
      <c r="B203" s="145"/>
      <c r="C203" s="145"/>
      <c r="D203" s="146"/>
      <c r="E203" s="146"/>
      <c r="F203" s="146"/>
      <c r="G203" s="146"/>
      <c r="H203" s="146"/>
      <c r="I203" s="146"/>
      <c r="J203" s="146"/>
    </row>
    <row r="204" spans="1:10" s="135" customFormat="1" ht="15.75" customHeight="1" x14ac:dyDescent="0.35">
      <c r="A204" s="81"/>
      <c r="B204" s="145"/>
      <c r="C204" s="145"/>
      <c r="D204" s="146"/>
      <c r="E204" s="146"/>
      <c r="F204" s="146"/>
      <c r="G204" s="146"/>
      <c r="H204" s="146"/>
      <c r="I204" s="146"/>
      <c r="J204" s="146"/>
    </row>
    <row r="205" spans="1:10" s="135" customFormat="1" ht="15.75" customHeight="1" x14ac:dyDescent="0.35">
      <c r="A205" s="81"/>
      <c r="B205" s="145"/>
      <c r="C205" s="145"/>
      <c r="D205" s="146"/>
      <c r="E205" s="146"/>
      <c r="F205" s="146"/>
      <c r="G205" s="146"/>
      <c r="H205" s="146"/>
      <c r="I205" s="146"/>
      <c r="J205" s="146"/>
    </row>
    <row r="206" spans="1:10" s="135" customFormat="1" ht="15.75" customHeight="1" x14ac:dyDescent="0.35">
      <c r="A206" s="81"/>
      <c r="B206" s="145"/>
      <c r="C206" s="145"/>
      <c r="D206" s="146"/>
      <c r="E206" s="146"/>
      <c r="F206" s="146"/>
      <c r="G206" s="146"/>
      <c r="H206" s="146"/>
      <c r="I206" s="146"/>
      <c r="J206" s="146"/>
    </row>
    <row r="207" spans="1:10" s="135" customFormat="1" ht="15.75" customHeight="1" x14ac:dyDescent="0.35">
      <c r="A207" s="81"/>
      <c r="B207" s="145"/>
      <c r="C207" s="145"/>
      <c r="D207" s="146"/>
      <c r="E207" s="146"/>
      <c r="F207" s="146"/>
      <c r="G207" s="146"/>
      <c r="H207" s="146"/>
      <c r="I207" s="146"/>
      <c r="J207" s="146"/>
    </row>
    <row r="208" spans="1:10" s="135" customFormat="1" ht="15.75" customHeight="1" x14ac:dyDescent="0.35">
      <c r="A208" s="81"/>
      <c r="B208" s="145"/>
      <c r="C208" s="145"/>
      <c r="D208" s="146"/>
      <c r="E208" s="146"/>
      <c r="F208" s="146"/>
      <c r="G208" s="146"/>
      <c r="H208" s="146"/>
      <c r="I208" s="146"/>
      <c r="J208" s="146"/>
    </row>
    <row r="209" spans="1:10" s="135" customFormat="1" ht="15.75" customHeight="1" x14ac:dyDescent="0.35">
      <c r="A209" s="81"/>
      <c r="B209" s="145"/>
      <c r="C209" s="145"/>
      <c r="D209" s="146"/>
      <c r="E209" s="146"/>
      <c r="F209" s="146"/>
      <c r="G209" s="146"/>
      <c r="H209" s="146"/>
      <c r="I209" s="146"/>
      <c r="J209" s="146"/>
    </row>
    <row r="210" spans="1:10" s="135" customFormat="1" ht="15.75" customHeight="1" x14ac:dyDescent="0.35">
      <c r="A210" s="81"/>
      <c r="B210" s="145"/>
      <c r="C210" s="145"/>
      <c r="D210" s="146"/>
      <c r="E210" s="146"/>
      <c r="F210" s="146"/>
      <c r="G210" s="146"/>
      <c r="H210" s="146"/>
      <c r="I210" s="146"/>
      <c r="J210" s="146"/>
    </row>
    <row r="211" spans="1:10" s="135" customFormat="1" ht="15.75" customHeight="1" x14ac:dyDescent="0.35">
      <c r="A211" s="81"/>
      <c r="B211" s="145"/>
      <c r="C211" s="145"/>
      <c r="D211" s="146"/>
      <c r="E211" s="146"/>
      <c r="F211" s="146"/>
      <c r="G211" s="146"/>
      <c r="H211" s="146"/>
      <c r="I211" s="146"/>
      <c r="J211" s="146"/>
    </row>
    <row r="212" spans="1:10" s="135" customFormat="1" ht="15.75" customHeight="1" x14ac:dyDescent="0.35">
      <c r="A212" s="81"/>
      <c r="B212" s="145"/>
      <c r="C212" s="145"/>
      <c r="D212" s="146"/>
      <c r="E212" s="146"/>
      <c r="F212" s="146"/>
      <c r="G212" s="146"/>
      <c r="H212" s="146"/>
      <c r="I212" s="146"/>
      <c r="J212" s="146"/>
    </row>
    <row r="213" spans="1:10" s="135" customFormat="1" ht="15.75" customHeight="1" x14ac:dyDescent="0.35">
      <c r="A213" s="81"/>
      <c r="B213" s="145"/>
      <c r="C213" s="145"/>
      <c r="D213" s="146"/>
      <c r="E213" s="146"/>
      <c r="F213" s="146"/>
      <c r="G213" s="146"/>
      <c r="H213" s="146"/>
      <c r="I213" s="146"/>
      <c r="J213" s="146"/>
    </row>
    <row r="214" spans="1:10" s="135" customFormat="1" ht="15.75" customHeight="1" x14ac:dyDescent="0.35">
      <c r="A214" s="81"/>
      <c r="B214" s="145"/>
      <c r="C214" s="145"/>
      <c r="D214" s="146"/>
      <c r="E214" s="146"/>
      <c r="F214" s="146"/>
      <c r="G214" s="146"/>
      <c r="H214" s="146"/>
      <c r="I214" s="146"/>
      <c r="J214" s="146"/>
    </row>
    <row r="215" spans="1:10" s="135" customFormat="1" ht="15.75" customHeight="1" x14ac:dyDescent="0.35">
      <c r="A215" s="81"/>
      <c r="B215" s="145"/>
      <c r="C215" s="145"/>
      <c r="D215" s="146"/>
      <c r="E215" s="146"/>
      <c r="F215" s="146"/>
      <c r="G215" s="146"/>
      <c r="H215" s="146"/>
      <c r="I215" s="146"/>
      <c r="J215" s="146"/>
    </row>
    <row r="216" spans="1:10" s="135" customFormat="1" ht="15.75" customHeight="1" x14ac:dyDescent="0.35">
      <c r="A216" s="81"/>
      <c r="B216" s="145"/>
      <c r="C216" s="145"/>
      <c r="D216" s="146"/>
      <c r="E216" s="146"/>
      <c r="F216" s="146"/>
      <c r="G216" s="146"/>
      <c r="H216" s="146"/>
      <c r="I216" s="146"/>
      <c r="J216" s="146"/>
    </row>
    <row r="217" spans="1:10" s="135" customFormat="1" ht="15.75" customHeight="1" x14ac:dyDescent="0.35">
      <c r="A217" s="81"/>
      <c r="B217" s="145"/>
      <c r="C217" s="145"/>
      <c r="D217" s="146"/>
      <c r="E217" s="146"/>
      <c r="F217" s="146"/>
      <c r="G217" s="146"/>
      <c r="H217" s="146"/>
      <c r="I217" s="146"/>
      <c r="J217" s="146"/>
    </row>
    <row r="218" spans="1:10" s="135" customFormat="1" ht="15.75" customHeight="1" x14ac:dyDescent="0.35">
      <c r="A218" s="81"/>
      <c r="B218" s="145"/>
      <c r="C218" s="145"/>
      <c r="D218" s="146"/>
      <c r="E218" s="146"/>
      <c r="F218" s="146"/>
      <c r="G218" s="146"/>
      <c r="H218" s="146"/>
      <c r="I218" s="146"/>
      <c r="J218" s="146"/>
    </row>
    <row r="219" spans="1:10" s="135" customFormat="1" ht="15.75" customHeight="1" x14ac:dyDescent="0.35">
      <c r="A219" s="81"/>
      <c r="B219" s="145"/>
      <c r="C219" s="145"/>
      <c r="D219" s="146"/>
      <c r="E219" s="146"/>
      <c r="F219" s="146"/>
      <c r="G219" s="146"/>
      <c r="H219" s="146"/>
      <c r="I219" s="146"/>
      <c r="J219" s="146"/>
    </row>
    <row r="220" spans="1:10" s="135" customFormat="1" ht="15.75" customHeight="1" x14ac:dyDescent="0.35">
      <c r="A220" s="81"/>
      <c r="B220" s="145"/>
      <c r="C220" s="145"/>
      <c r="D220" s="146"/>
      <c r="E220" s="146"/>
      <c r="F220" s="146"/>
      <c r="G220" s="146"/>
      <c r="H220" s="146"/>
      <c r="I220" s="146"/>
      <c r="J220" s="146"/>
    </row>
    <row r="221" spans="1:10" s="135" customFormat="1" ht="15.75" customHeight="1" x14ac:dyDescent="0.35">
      <c r="A221" s="81"/>
      <c r="B221" s="145"/>
      <c r="C221" s="145"/>
      <c r="D221" s="146"/>
      <c r="E221" s="146"/>
      <c r="F221" s="146"/>
      <c r="G221" s="146"/>
      <c r="H221" s="146"/>
      <c r="I221" s="146"/>
      <c r="J221" s="146"/>
    </row>
    <row r="222" spans="1:10" s="135" customFormat="1" ht="15.75" customHeight="1" x14ac:dyDescent="0.35">
      <c r="A222" s="81"/>
      <c r="B222" s="145"/>
      <c r="C222" s="145"/>
      <c r="D222" s="146"/>
      <c r="E222" s="146"/>
      <c r="F222" s="146"/>
      <c r="G222" s="146"/>
      <c r="H222" s="146"/>
      <c r="I222" s="146"/>
      <c r="J222" s="146"/>
    </row>
    <row r="223" spans="1:10" s="135" customFormat="1" ht="15.75" customHeight="1" x14ac:dyDescent="0.35">
      <c r="A223" s="81"/>
      <c r="B223" s="145"/>
      <c r="C223" s="145"/>
      <c r="D223" s="146"/>
      <c r="E223" s="146"/>
      <c r="F223" s="146"/>
      <c r="G223" s="146"/>
      <c r="H223" s="146"/>
      <c r="I223" s="146"/>
      <c r="J223" s="146"/>
    </row>
    <row r="224" spans="1:10" s="135" customFormat="1" ht="15.75" customHeight="1" x14ac:dyDescent="0.35">
      <c r="A224" s="81"/>
      <c r="B224" s="145"/>
      <c r="C224" s="145"/>
      <c r="D224" s="146"/>
      <c r="E224" s="146"/>
      <c r="F224" s="146"/>
      <c r="G224" s="146"/>
      <c r="H224" s="146"/>
      <c r="I224" s="146"/>
      <c r="J224" s="146"/>
    </row>
    <row r="225" spans="1:10" s="135" customFormat="1" ht="15.75" customHeight="1" x14ac:dyDescent="0.35">
      <c r="A225" s="81"/>
      <c r="B225" s="145"/>
      <c r="C225" s="145"/>
      <c r="D225" s="146"/>
      <c r="E225" s="146"/>
      <c r="F225" s="146"/>
      <c r="G225" s="146"/>
      <c r="H225" s="146"/>
      <c r="I225" s="146"/>
      <c r="J225" s="146"/>
    </row>
    <row r="226" spans="1:10" s="135" customFormat="1" ht="15.75" customHeight="1" x14ac:dyDescent="0.35">
      <c r="A226" s="81"/>
      <c r="B226" s="145"/>
      <c r="C226" s="145"/>
      <c r="D226" s="146"/>
      <c r="E226" s="146"/>
      <c r="F226" s="146"/>
      <c r="G226" s="146"/>
      <c r="H226" s="146"/>
      <c r="I226" s="146"/>
      <c r="J226" s="146"/>
    </row>
    <row r="227" spans="1:10" s="135" customFormat="1" ht="15.75" customHeight="1" x14ac:dyDescent="0.35">
      <c r="A227" s="81"/>
      <c r="B227" s="145"/>
      <c r="C227" s="145"/>
      <c r="D227" s="146"/>
      <c r="E227" s="146"/>
      <c r="F227" s="146"/>
      <c r="G227" s="146"/>
      <c r="H227" s="146"/>
      <c r="I227" s="146"/>
      <c r="J227" s="146"/>
    </row>
    <row r="228" spans="1:10" s="135" customFormat="1" ht="15.75" customHeight="1" x14ac:dyDescent="0.35">
      <c r="A228" s="81"/>
      <c r="B228" s="145"/>
      <c r="C228" s="145"/>
      <c r="D228" s="146"/>
      <c r="E228" s="146"/>
      <c r="F228" s="146"/>
      <c r="G228" s="146"/>
      <c r="H228" s="146"/>
      <c r="I228" s="146"/>
      <c r="J228" s="146"/>
    </row>
    <row r="229" spans="1:10" s="135" customFormat="1" ht="15.75" customHeight="1" x14ac:dyDescent="0.35">
      <c r="A229" s="81"/>
      <c r="B229" s="145"/>
      <c r="C229" s="145"/>
      <c r="D229" s="146"/>
      <c r="E229" s="146"/>
      <c r="F229" s="146"/>
      <c r="G229" s="146"/>
      <c r="H229" s="146"/>
      <c r="I229" s="146"/>
      <c r="J229" s="146"/>
    </row>
    <row r="230" spans="1:10" s="135" customFormat="1" ht="15.75" customHeight="1" x14ac:dyDescent="0.35">
      <c r="A230" s="81"/>
      <c r="B230" s="145"/>
      <c r="C230" s="145"/>
      <c r="D230" s="146"/>
      <c r="E230" s="146"/>
      <c r="F230" s="146"/>
      <c r="G230" s="146"/>
      <c r="H230" s="146"/>
      <c r="I230" s="146"/>
      <c r="J230" s="146"/>
    </row>
    <row r="231" spans="1:10" s="135" customFormat="1" ht="15.75" customHeight="1" x14ac:dyDescent="0.35">
      <c r="A231" s="81"/>
      <c r="B231" s="145"/>
      <c r="C231" s="145"/>
      <c r="D231" s="146"/>
      <c r="E231" s="146"/>
      <c r="F231" s="146"/>
      <c r="G231" s="146"/>
      <c r="H231" s="146"/>
      <c r="I231" s="146"/>
      <c r="J231" s="146"/>
    </row>
    <row r="232" spans="1:10" s="135" customFormat="1" ht="15.75" customHeight="1" x14ac:dyDescent="0.35">
      <c r="A232" s="81"/>
      <c r="B232" s="145"/>
      <c r="C232" s="145"/>
      <c r="D232" s="146"/>
      <c r="E232" s="146"/>
      <c r="F232" s="146"/>
      <c r="G232" s="146"/>
      <c r="H232" s="146"/>
      <c r="I232" s="146"/>
      <c r="J232" s="146"/>
    </row>
    <row r="233" spans="1:10" s="135" customFormat="1" ht="15.75" customHeight="1" x14ac:dyDescent="0.35">
      <c r="A233" s="81"/>
      <c r="B233" s="145"/>
      <c r="C233" s="145"/>
      <c r="D233" s="146"/>
      <c r="E233" s="146"/>
      <c r="F233" s="146"/>
      <c r="G233" s="146"/>
      <c r="H233" s="146"/>
      <c r="I233" s="146"/>
      <c r="J233" s="146"/>
    </row>
    <row r="234" spans="1:10" s="135" customFormat="1" ht="15.75" customHeight="1" x14ac:dyDescent="0.35">
      <c r="A234" s="81"/>
      <c r="B234" s="145"/>
      <c r="C234" s="145"/>
      <c r="D234" s="146"/>
      <c r="E234" s="146"/>
      <c r="F234" s="146"/>
      <c r="G234" s="146"/>
      <c r="H234" s="146"/>
      <c r="I234" s="146"/>
      <c r="J234" s="146"/>
    </row>
    <row r="235" spans="1:10" s="135" customFormat="1" ht="15.75" customHeight="1" x14ac:dyDescent="0.35">
      <c r="A235" s="81"/>
      <c r="B235" s="145"/>
      <c r="C235" s="145"/>
      <c r="D235" s="146"/>
      <c r="E235" s="146"/>
      <c r="F235" s="146"/>
      <c r="G235" s="146"/>
      <c r="H235" s="146"/>
      <c r="I235" s="146"/>
      <c r="J235" s="146"/>
    </row>
    <row r="236" spans="1:10" s="135" customFormat="1" ht="15.75" customHeight="1" x14ac:dyDescent="0.35">
      <c r="A236" s="81"/>
      <c r="B236" s="145"/>
      <c r="C236" s="145"/>
      <c r="D236" s="146"/>
      <c r="E236" s="146"/>
      <c r="F236" s="146"/>
      <c r="G236" s="146"/>
      <c r="H236" s="146"/>
      <c r="I236" s="146"/>
      <c r="J236" s="146"/>
    </row>
    <row r="237" spans="1:10" s="135" customFormat="1" ht="15.75" customHeight="1" x14ac:dyDescent="0.35">
      <c r="A237" s="81"/>
      <c r="B237" s="145"/>
      <c r="C237" s="145"/>
      <c r="D237" s="146"/>
      <c r="E237" s="146"/>
      <c r="F237" s="146"/>
      <c r="G237" s="146"/>
      <c r="H237" s="146"/>
      <c r="I237" s="146"/>
      <c r="J237" s="146"/>
    </row>
    <row r="238" spans="1:10" s="135" customFormat="1" ht="15.75" customHeight="1" x14ac:dyDescent="0.35">
      <c r="A238" s="81"/>
      <c r="B238" s="145"/>
      <c r="C238" s="145"/>
      <c r="D238" s="146"/>
      <c r="E238" s="146"/>
      <c r="F238" s="146"/>
      <c r="G238" s="146"/>
      <c r="H238" s="146"/>
      <c r="I238" s="146"/>
      <c r="J238" s="146"/>
    </row>
    <row r="239" spans="1:10" s="135" customFormat="1" ht="15.75" customHeight="1" x14ac:dyDescent="0.35">
      <c r="A239" s="81"/>
      <c r="B239" s="145"/>
      <c r="C239" s="145"/>
      <c r="D239" s="146"/>
      <c r="E239" s="146"/>
      <c r="F239" s="146"/>
      <c r="G239" s="146"/>
      <c r="H239" s="146"/>
      <c r="I239" s="146"/>
      <c r="J239" s="146"/>
    </row>
    <row r="240" spans="1:10" s="135" customFormat="1" ht="15.75" customHeight="1" x14ac:dyDescent="0.35">
      <c r="A240" s="81"/>
      <c r="B240" s="145"/>
      <c r="C240" s="145"/>
      <c r="D240" s="146"/>
      <c r="E240" s="146"/>
      <c r="F240" s="146"/>
      <c r="G240" s="146"/>
      <c r="H240" s="146"/>
      <c r="I240" s="146"/>
      <c r="J240" s="146"/>
    </row>
    <row r="241" spans="1:10" s="135" customFormat="1" ht="15.75" customHeight="1" x14ac:dyDescent="0.35">
      <c r="A241" s="81"/>
      <c r="B241" s="145"/>
      <c r="C241" s="145"/>
      <c r="D241" s="146"/>
      <c r="E241" s="146"/>
      <c r="F241" s="146"/>
      <c r="G241" s="146"/>
      <c r="H241" s="146"/>
      <c r="I241" s="146"/>
      <c r="J241" s="146"/>
    </row>
    <row r="242" spans="1:10" s="135" customFormat="1" ht="15.75" customHeight="1" x14ac:dyDescent="0.35">
      <c r="A242" s="81"/>
      <c r="B242" s="145"/>
      <c r="C242" s="145"/>
      <c r="D242" s="146"/>
      <c r="E242" s="146"/>
      <c r="F242" s="146"/>
      <c r="G242" s="146"/>
      <c r="H242" s="146"/>
      <c r="I242" s="146"/>
      <c r="J242" s="146"/>
    </row>
    <row r="243" spans="1:10" s="135" customFormat="1" ht="15.75" customHeight="1" x14ac:dyDescent="0.35">
      <c r="A243" s="81"/>
      <c r="B243" s="145"/>
      <c r="C243" s="145"/>
      <c r="D243" s="146"/>
      <c r="E243" s="146"/>
      <c r="F243" s="146"/>
      <c r="G243" s="146"/>
      <c r="H243" s="146"/>
      <c r="I243" s="146"/>
      <c r="J243" s="146"/>
    </row>
    <row r="244" spans="1:10" s="135" customFormat="1" ht="15.75" customHeight="1" x14ac:dyDescent="0.35">
      <c r="A244" s="81"/>
      <c r="B244" s="145"/>
      <c r="C244" s="145"/>
      <c r="D244" s="146"/>
      <c r="E244" s="146"/>
      <c r="F244" s="146"/>
      <c r="G244" s="146"/>
      <c r="H244" s="146"/>
      <c r="I244" s="146"/>
      <c r="J244" s="146"/>
    </row>
    <row r="245" spans="1:10" s="135" customFormat="1" ht="15.75" customHeight="1" x14ac:dyDescent="0.35">
      <c r="A245" s="81"/>
      <c r="B245" s="145"/>
      <c r="C245" s="145"/>
      <c r="D245" s="146"/>
      <c r="E245" s="146"/>
      <c r="F245" s="146"/>
      <c r="G245" s="146"/>
      <c r="H245" s="146"/>
      <c r="I245" s="146"/>
      <c r="J245" s="146"/>
    </row>
    <row r="246" spans="1:10" s="135" customFormat="1" ht="15.75" customHeight="1" x14ac:dyDescent="0.35">
      <c r="A246" s="81"/>
      <c r="B246" s="145"/>
      <c r="C246" s="145"/>
      <c r="D246" s="146"/>
      <c r="E246" s="146"/>
      <c r="F246" s="146"/>
      <c r="G246" s="146"/>
      <c r="H246" s="146"/>
      <c r="I246" s="146"/>
      <c r="J246" s="146"/>
    </row>
    <row r="247" spans="1:10" s="135" customFormat="1" ht="15.75" customHeight="1" x14ac:dyDescent="0.35">
      <c r="A247" s="81"/>
      <c r="B247" s="145"/>
      <c r="C247" s="145"/>
      <c r="D247" s="146"/>
      <c r="E247" s="146"/>
      <c r="F247" s="146"/>
      <c r="G247" s="146"/>
      <c r="H247" s="146"/>
      <c r="I247" s="146"/>
      <c r="J247" s="146"/>
    </row>
    <row r="248" spans="1:10" s="135" customFormat="1" ht="15.75" customHeight="1" x14ac:dyDescent="0.35">
      <c r="A248" s="81"/>
      <c r="B248" s="145"/>
      <c r="C248" s="145"/>
      <c r="D248" s="146"/>
      <c r="E248" s="146"/>
      <c r="F248" s="146"/>
      <c r="G248" s="146"/>
      <c r="H248" s="146"/>
      <c r="I248" s="146"/>
      <c r="J248" s="146"/>
    </row>
    <row r="249" spans="1:10" ht="15.75" customHeight="1" x14ac:dyDescent="0.3">
      <c r="A249" s="81"/>
    </row>
    <row r="250" spans="1:10" ht="15.75" customHeight="1" x14ac:dyDescent="0.3">
      <c r="A250" s="81"/>
    </row>
    <row r="251" spans="1:10" ht="15.75" customHeight="1" x14ac:dyDescent="0.3">
      <c r="A251" s="81"/>
    </row>
    <row r="252" spans="1:10" ht="15.75" customHeight="1" x14ac:dyDescent="0.3">
      <c r="A252" s="81"/>
    </row>
    <row r="253" spans="1:10" ht="15.75" customHeight="1" x14ac:dyDescent="0.3">
      <c r="A253" s="81"/>
    </row>
    <row r="254" spans="1:10" ht="15.75" customHeight="1" x14ac:dyDescent="0.3">
      <c r="A254" s="81"/>
    </row>
    <row r="255" spans="1:10" ht="15.75" customHeight="1" x14ac:dyDescent="0.3">
      <c r="A255" s="81"/>
    </row>
    <row r="256" spans="1:10" ht="15.75" customHeight="1" x14ac:dyDescent="0.3">
      <c r="A256" s="81"/>
    </row>
    <row r="257" spans="1:1" ht="15.75" customHeight="1" x14ac:dyDescent="0.3">
      <c r="A257" s="81"/>
    </row>
    <row r="258" spans="1:1" ht="15.75" customHeight="1" x14ac:dyDescent="0.3">
      <c r="A258" s="81"/>
    </row>
    <row r="259" spans="1:1" ht="15.75" customHeight="1" x14ac:dyDescent="0.3">
      <c r="A259" s="81"/>
    </row>
    <row r="260" spans="1:1" ht="15.75" customHeight="1" x14ac:dyDescent="0.3">
      <c r="A260" s="81"/>
    </row>
    <row r="261" spans="1:1" ht="15.75" customHeight="1" x14ac:dyDescent="0.3">
      <c r="A261" s="81"/>
    </row>
    <row r="262" spans="1:1" ht="15.75" customHeight="1" x14ac:dyDescent="0.3">
      <c r="A262" s="81"/>
    </row>
    <row r="263" spans="1:1" ht="15.75" customHeight="1" x14ac:dyDescent="0.3">
      <c r="A263" s="81"/>
    </row>
    <row r="264" spans="1:1" ht="15.75" customHeight="1" x14ac:dyDescent="0.3">
      <c r="A264" s="81"/>
    </row>
    <row r="265" spans="1:1" ht="15.75" customHeight="1" x14ac:dyDescent="0.3">
      <c r="A265" s="81"/>
    </row>
    <row r="266" spans="1:1" ht="15.75" customHeight="1" x14ac:dyDescent="0.3">
      <c r="A266" s="81"/>
    </row>
    <row r="267" spans="1:1" ht="15.75" customHeight="1" x14ac:dyDescent="0.3">
      <c r="A267" s="81"/>
    </row>
    <row r="268" spans="1:1" ht="15.75" customHeight="1" x14ac:dyDescent="0.3">
      <c r="A268" s="81"/>
    </row>
    <row r="269" spans="1:1" ht="15.75" customHeight="1" x14ac:dyDescent="0.3">
      <c r="A269" s="81"/>
    </row>
    <row r="270" spans="1:1" ht="15.75" customHeight="1" x14ac:dyDescent="0.3">
      <c r="A270" s="81"/>
    </row>
    <row r="271" spans="1:1" ht="15.75" customHeight="1" x14ac:dyDescent="0.3">
      <c r="A271" s="81"/>
    </row>
    <row r="272" spans="1:1" ht="15.75" customHeight="1" x14ac:dyDescent="0.3">
      <c r="A272" s="81"/>
    </row>
    <row r="273" spans="1:1" ht="15.75" customHeight="1" x14ac:dyDescent="0.3">
      <c r="A273" s="81"/>
    </row>
    <row r="274" spans="1:1" ht="15.75" customHeight="1" x14ac:dyDescent="0.3">
      <c r="A274" s="81"/>
    </row>
    <row r="275" spans="1:1" ht="15.75" customHeight="1" x14ac:dyDescent="0.3">
      <c r="A275" s="81"/>
    </row>
    <row r="276" spans="1:1" ht="15.75" customHeight="1" x14ac:dyDescent="0.3">
      <c r="A276" s="81"/>
    </row>
    <row r="277" spans="1:1" ht="15.75" customHeight="1" x14ac:dyDescent="0.3">
      <c r="A277" s="81"/>
    </row>
    <row r="278" spans="1:1" ht="15.75" customHeight="1" x14ac:dyDescent="0.3">
      <c r="A278" s="81"/>
    </row>
    <row r="279" spans="1:1" ht="15.75" customHeight="1" x14ac:dyDescent="0.3">
      <c r="A279" s="81"/>
    </row>
    <row r="280" spans="1:1" ht="15.75" customHeight="1" x14ac:dyDescent="0.3">
      <c r="A280" s="81"/>
    </row>
    <row r="281" spans="1:1" ht="15.75" customHeight="1" x14ac:dyDescent="0.3">
      <c r="A281" s="81"/>
    </row>
    <row r="282" spans="1:1" ht="15.75" customHeight="1" x14ac:dyDescent="0.3">
      <c r="A282" s="81"/>
    </row>
    <row r="283" spans="1:1" ht="15.75" customHeight="1" x14ac:dyDescent="0.3">
      <c r="A283" s="81"/>
    </row>
    <row r="284" spans="1:1" ht="15.75" customHeight="1" x14ac:dyDescent="0.3">
      <c r="A284" s="81"/>
    </row>
    <row r="285" spans="1:1" ht="15.75" customHeight="1" x14ac:dyDescent="0.3">
      <c r="A285" s="81"/>
    </row>
    <row r="286" spans="1:1" ht="15.75" customHeight="1" x14ac:dyDescent="0.3">
      <c r="A286" s="81"/>
    </row>
    <row r="287" spans="1:1" ht="15.75" customHeight="1" x14ac:dyDescent="0.3">
      <c r="A287" s="81"/>
    </row>
    <row r="288" spans="1:1" ht="15.75" customHeight="1" x14ac:dyDescent="0.3">
      <c r="A288" s="81"/>
    </row>
    <row r="289" spans="1:1" ht="15.75" customHeight="1" x14ac:dyDescent="0.3">
      <c r="A289" s="81"/>
    </row>
    <row r="290" spans="1:1" ht="15.75" customHeight="1" x14ac:dyDescent="0.3">
      <c r="A290" s="81"/>
    </row>
    <row r="291" spans="1:1" ht="15.75" customHeight="1" x14ac:dyDescent="0.3">
      <c r="A291" s="81"/>
    </row>
    <row r="292" spans="1:1" ht="15.75" customHeight="1" x14ac:dyDescent="0.3">
      <c r="A292" s="81"/>
    </row>
    <row r="293" spans="1:1" ht="15.75" customHeight="1" x14ac:dyDescent="0.3">
      <c r="A293" s="81"/>
    </row>
    <row r="294" spans="1:1" ht="15.75" customHeight="1" x14ac:dyDescent="0.3">
      <c r="A294" s="81"/>
    </row>
    <row r="295" spans="1:1" ht="15.75" customHeight="1" x14ac:dyDescent="0.3">
      <c r="A295" s="81"/>
    </row>
    <row r="296" spans="1:1" ht="15.75" customHeight="1" x14ac:dyDescent="0.3">
      <c r="A296" s="81"/>
    </row>
    <row r="297" spans="1:1" ht="15.75" customHeight="1" x14ac:dyDescent="0.3">
      <c r="A297" s="81"/>
    </row>
    <row r="298" spans="1:1" ht="15.75" customHeight="1" x14ac:dyDescent="0.3">
      <c r="A298" s="81"/>
    </row>
    <row r="299" spans="1:1" ht="15.75" customHeight="1" x14ac:dyDescent="0.3">
      <c r="A299" s="81"/>
    </row>
    <row r="300" spans="1:1" ht="15.75" customHeight="1" x14ac:dyDescent="0.3">
      <c r="A300" s="81"/>
    </row>
    <row r="301" spans="1:1" ht="15.75" customHeight="1" x14ac:dyDescent="0.3">
      <c r="A301" s="81"/>
    </row>
    <row r="302" spans="1:1" ht="15.75" customHeight="1" x14ac:dyDescent="0.3">
      <c r="A302" s="81"/>
    </row>
    <row r="303" spans="1:1" ht="15.75" customHeight="1" x14ac:dyDescent="0.3">
      <c r="A303" s="81"/>
    </row>
    <row r="304" spans="1:1" ht="15.75" customHeight="1" x14ac:dyDescent="0.3">
      <c r="A304" s="81"/>
    </row>
    <row r="305" spans="1:1" ht="15.75" customHeight="1" x14ac:dyDescent="0.3">
      <c r="A305" s="81"/>
    </row>
    <row r="306" spans="1:1" ht="15.75" customHeight="1" x14ac:dyDescent="0.3">
      <c r="A306" s="81"/>
    </row>
    <row r="307" spans="1:1" ht="15.75" customHeight="1" x14ac:dyDescent="0.3">
      <c r="A307" s="81"/>
    </row>
    <row r="308" spans="1:1" ht="15.75" customHeight="1" x14ac:dyDescent="0.3">
      <c r="A308" s="81"/>
    </row>
    <row r="309" spans="1:1" ht="15.75" customHeight="1" x14ac:dyDescent="0.3">
      <c r="A309" s="81"/>
    </row>
    <row r="310" spans="1:1" ht="15.75" customHeight="1" x14ac:dyDescent="0.3">
      <c r="A310" s="81"/>
    </row>
    <row r="311" spans="1:1" ht="15.75" customHeight="1" x14ac:dyDescent="0.3">
      <c r="A311" s="81"/>
    </row>
    <row r="312" spans="1:1" ht="15.75" customHeight="1" x14ac:dyDescent="0.3">
      <c r="A312" s="81"/>
    </row>
    <row r="313" spans="1:1" ht="15.75" customHeight="1" x14ac:dyDescent="0.3">
      <c r="A313" s="81"/>
    </row>
    <row r="314" spans="1:1" ht="15.75" customHeight="1" x14ac:dyDescent="0.3">
      <c r="A314" s="81"/>
    </row>
    <row r="315" spans="1:1" ht="15.75" customHeight="1" x14ac:dyDescent="0.3">
      <c r="A315" s="81"/>
    </row>
    <row r="316" spans="1:1" ht="15.75" customHeight="1" x14ac:dyDescent="0.3">
      <c r="A316" s="81"/>
    </row>
    <row r="317" spans="1:1" ht="15.75" customHeight="1" x14ac:dyDescent="0.3">
      <c r="A317" s="81"/>
    </row>
    <row r="318" spans="1:1" ht="15.75" customHeight="1" x14ac:dyDescent="0.3">
      <c r="A318" s="81"/>
    </row>
    <row r="319" spans="1:1" ht="15.75" customHeight="1" x14ac:dyDescent="0.3">
      <c r="A319" s="81"/>
    </row>
    <row r="320" spans="1:1" ht="15.75" customHeight="1" x14ac:dyDescent="0.3">
      <c r="A320" s="81"/>
    </row>
    <row r="321" spans="1:1" ht="15.75" customHeight="1" x14ac:dyDescent="0.3">
      <c r="A321" s="81"/>
    </row>
    <row r="322" spans="1:1" ht="15.75" customHeight="1" x14ac:dyDescent="0.3">
      <c r="A322" s="81"/>
    </row>
    <row r="323" spans="1:1" ht="15.75" customHeight="1" x14ac:dyDescent="0.3">
      <c r="A323" s="81"/>
    </row>
    <row r="324" spans="1:1" ht="15.75" customHeight="1" x14ac:dyDescent="0.3">
      <c r="A324" s="81"/>
    </row>
    <row r="325" spans="1:1" ht="15.75" customHeight="1" x14ac:dyDescent="0.3">
      <c r="A325" s="81"/>
    </row>
    <row r="326" spans="1:1" ht="15.75" customHeight="1" x14ac:dyDescent="0.3">
      <c r="A326" s="81"/>
    </row>
    <row r="327" spans="1:1" ht="15.75" customHeight="1" x14ac:dyDescent="0.3">
      <c r="A327" s="81"/>
    </row>
    <row r="328" spans="1:1" ht="15.75" customHeight="1" x14ac:dyDescent="0.3">
      <c r="A328" s="81"/>
    </row>
    <row r="329" spans="1:1" ht="15.75" customHeight="1" x14ac:dyDescent="0.3">
      <c r="A329" s="81"/>
    </row>
    <row r="330" spans="1:1" ht="15.75" customHeight="1" x14ac:dyDescent="0.3">
      <c r="A330" s="81"/>
    </row>
    <row r="331" spans="1:1" ht="15.75" customHeight="1" x14ac:dyDescent="0.3">
      <c r="A331" s="81"/>
    </row>
    <row r="332" spans="1:1" ht="15.75" customHeight="1" x14ac:dyDescent="0.3">
      <c r="A332" s="81"/>
    </row>
    <row r="333" spans="1:1" ht="15.75" customHeight="1" x14ac:dyDescent="0.3">
      <c r="A333" s="81"/>
    </row>
    <row r="334" spans="1:1" ht="15.75" customHeight="1" x14ac:dyDescent="0.3">
      <c r="A334" s="81"/>
    </row>
    <row r="335" spans="1:1" ht="15.75" customHeight="1" x14ac:dyDescent="0.3">
      <c r="A335" s="81"/>
    </row>
    <row r="336" spans="1:1" ht="15.75" customHeight="1" x14ac:dyDescent="0.3">
      <c r="A336" s="81"/>
    </row>
    <row r="337" spans="1:1" ht="15.75" customHeight="1" x14ac:dyDescent="0.3">
      <c r="A337" s="81"/>
    </row>
    <row r="338" spans="1:1" ht="15.75" customHeight="1" x14ac:dyDescent="0.3">
      <c r="A338" s="81"/>
    </row>
    <row r="339" spans="1:1" ht="15.75" customHeight="1" x14ac:dyDescent="0.3">
      <c r="A339" s="81"/>
    </row>
    <row r="340" spans="1:1" ht="15.75" customHeight="1" x14ac:dyDescent="0.3">
      <c r="A340" s="81"/>
    </row>
    <row r="341" spans="1:1" ht="15.75" customHeight="1" x14ac:dyDescent="0.3">
      <c r="A341" s="81"/>
    </row>
    <row r="342" spans="1:1" ht="15.75" customHeight="1" x14ac:dyDescent="0.3">
      <c r="A342" s="81"/>
    </row>
    <row r="343" spans="1:1" ht="15.75" customHeight="1" x14ac:dyDescent="0.3">
      <c r="A343" s="81"/>
    </row>
    <row r="344" spans="1:1" ht="15.75" customHeight="1" x14ac:dyDescent="0.3">
      <c r="A344" s="81"/>
    </row>
    <row r="345" spans="1:1" ht="15.75" customHeight="1" x14ac:dyDescent="0.3">
      <c r="A345" s="81"/>
    </row>
    <row r="346" spans="1:1" ht="15.75" customHeight="1" x14ac:dyDescent="0.3">
      <c r="A346" s="81"/>
    </row>
    <row r="347" spans="1:1" ht="15.75" customHeight="1" x14ac:dyDescent="0.3">
      <c r="A347" s="81"/>
    </row>
    <row r="348" spans="1:1" ht="15.75" customHeight="1" x14ac:dyDescent="0.3">
      <c r="A348" s="81"/>
    </row>
    <row r="349" spans="1:1" ht="15.75" customHeight="1" x14ac:dyDescent="0.3">
      <c r="A349" s="81"/>
    </row>
    <row r="350" spans="1:1" ht="15.75" customHeight="1" x14ac:dyDescent="0.3">
      <c r="A350" s="81"/>
    </row>
    <row r="351" spans="1:1" ht="15.75" customHeight="1" x14ac:dyDescent="0.3">
      <c r="A351" s="81"/>
    </row>
    <row r="352" spans="1:1" ht="15.75" customHeight="1" x14ac:dyDescent="0.3">
      <c r="A352" s="81"/>
    </row>
    <row r="353" spans="1:1" ht="15.75" customHeight="1" x14ac:dyDescent="0.3">
      <c r="A353" s="81"/>
    </row>
    <row r="354" spans="1:1" ht="15.75" customHeight="1" x14ac:dyDescent="0.3">
      <c r="A354" s="81"/>
    </row>
    <row r="355" spans="1:1" ht="15.75" customHeight="1" x14ac:dyDescent="0.3">
      <c r="A355" s="81"/>
    </row>
    <row r="356" spans="1:1" ht="15.75" customHeight="1" x14ac:dyDescent="0.3">
      <c r="A356" s="81"/>
    </row>
    <row r="357" spans="1:1" ht="15.75" customHeight="1" x14ac:dyDescent="0.3">
      <c r="A357" s="81"/>
    </row>
    <row r="358" spans="1:1" ht="15.75" customHeight="1" x14ac:dyDescent="0.3">
      <c r="A358" s="81"/>
    </row>
    <row r="359" spans="1:1" ht="15.75" customHeight="1" x14ac:dyDescent="0.3">
      <c r="A359" s="81"/>
    </row>
    <row r="360" spans="1:1" ht="15.75" customHeight="1" x14ac:dyDescent="0.3">
      <c r="A360" s="81"/>
    </row>
    <row r="361" spans="1:1" ht="15.75" customHeight="1" x14ac:dyDescent="0.3">
      <c r="A361" s="81"/>
    </row>
    <row r="362" spans="1:1" ht="15.75" customHeight="1" x14ac:dyDescent="0.3">
      <c r="A362" s="81"/>
    </row>
    <row r="363" spans="1:1" ht="15.75" customHeight="1" x14ac:dyDescent="0.3">
      <c r="A363" s="81"/>
    </row>
    <row r="364" spans="1:1" ht="15.75" customHeight="1" x14ac:dyDescent="0.3">
      <c r="A364" s="81"/>
    </row>
    <row r="365" spans="1:1" ht="15.75" customHeight="1" x14ac:dyDescent="0.3">
      <c r="A365" s="81"/>
    </row>
    <row r="366" spans="1:1" ht="15.75" customHeight="1" x14ac:dyDescent="0.3">
      <c r="A366" s="81"/>
    </row>
    <row r="367" spans="1:1" ht="15.75" customHeight="1" x14ac:dyDescent="0.3">
      <c r="A367" s="81"/>
    </row>
    <row r="368" spans="1:1" ht="15.75" customHeight="1" x14ac:dyDescent="0.3">
      <c r="A368" s="81"/>
    </row>
    <row r="369" spans="1:1" ht="15.75" customHeight="1" x14ac:dyDescent="0.3">
      <c r="A369" s="81"/>
    </row>
    <row r="370" spans="1:1" ht="15.75" customHeight="1" x14ac:dyDescent="0.3">
      <c r="A370" s="81"/>
    </row>
    <row r="371" spans="1:1" ht="15.75" customHeight="1" x14ac:dyDescent="0.3">
      <c r="A371" s="81"/>
    </row>
    <row r="372" spans="1:1" ht="15.75" customHeight="1" x14ac:dyDescent="0.3">
      <c r="A372" s="81"/>
    </row>
    <row r="373" spans="1:1" ht="15.75" customHeight="1" x14ac:dyDescent="0.3">
      <c r="A373" s="81"/>
    </row>
    <row r="374" spans="1:1" ht="15.75" customHeight="1" x14ac:dyDescent="0.3">
      <c r="A374" s="81"/>
    </row>
    <row r="375" spans="1:1" ht="15.75" customHeight="1" x14ac:dyDescent="0.3">
      <c r="A375" s="81"/>
    </row>
    <row r="376" spans="1:1" ht="15.75" customHeight="1" x14ac:dyDescent="0.3">
      <c r="A376" s="81"/>
    </row>
    <row r="377" spans="1:1" ht="15.75" customHeight="1" x14ac:dyDescent="0.3">
      <c r="A377" s="81"/>
    </row>
    <row r="378" spans="1:1" ht="15.75" customHeight="1" x14ac:dyDescent="0.3">
      <c r="A378" s="81"/>
    </row>
    <row r="379" spans="1:1" ht="15.75" customHeight="1" x14ac:dyDescent="0.3">
      <c r="A379" s="81"/>
    </row>
    <row r="380" spans="1:1" ht="15.75" customHeight="1" x14ac:dyDescent="0.3">
      <c r="A380" s="81"/>
    </row>
    <row r="381" spans="1:1" ht="15.75" customHeight="1" x14ac:dyDescent="0.3">
      <c r="A381" s="81"/>
    </row>
    <row r="382" spans="1:1" ht="15.75" customHeight="1" x14ac:dyDescent="0.3">
      <c r="A382" s="81"/>
    </row>
    <row r="383" spans="1:1" ht="15.75" customHeight="1" x14ac:dyDescent="0.3">
      <c r="A383" s="81"/>
    </row>
    <row r="384" spans="1:1" ht="15.75" customHeight="1" x14ac:dyDescent="0.3">
      <c r="A384" s="81"/>
    </row>
    <row r="385" spans="1:1" ht="15.75" customHeight="1" x14ac:dyDescent="0.3">
      <c r="A385" s="81"/>
    </row>
    <row r="386" spans="1:1" ht="15.75" customHeight="1" x14ac:dyDescent="0.3">
      <c r="A386" s="81"/>
    </row>
    <row r="387" spans="1:1" ht="15.75" customHeight="1" x14ac:dyDescent="0.3">
      <c r="A387" s="81"/>
    </row>
    <row r="388" spans="1:1" ht="15.75" customHeight="1" x14ac:dyDescent="0.3">
      <c r="A388" s="81"/>
    </row>
    <row r="389" spans="1:1" ht="15.75" customHeight="1" x14ac:dyDescent="0.3">
      <c r="A389" s="81"/>
    </row>
    <row r="390" spans="1:1" ht="15.75" customHeight="1" x14ac:dyDescent="0.3">
      <c r="A390" s="81"/>
    </row>
    <row r="391" spans="1:1" ht="15.75" customHeight="1" x14ac:dyDescent="0.3">
      <c r="A391" s="81"/>
    </row>
    <row r="392" spans="1:1" ht="15.75" customHeight="1" x14ac:dyDescent="0.3">
      <c r="A392" s="81"/>
    </row>
    <row r="393" spans="1:1" ht="15.75" customHeight="1" x14ac:dyDescent="0.3">
      <c r="A393" s="81"/>
    </row>
    <row r="394" spans="1:1" ht="15.75" customHeight="1" x14ac:dyDescent="0.3">
      <c r="A394" s="81"/>
    </row>
    <row r="395" spans="1:1" ht="15.75" customHeight="1" x14ac:dyDescent="0.3">
      <c r="A395" s="81"/>
    </row>
    <row r="396" spans="1:1" ht="15.75" customHeight="1" x14ac:dyDescent="0.3">
      <c r="A396" s="81"/>
    </row>
    <row r="397" spans="1:1" ht="15.75" customHeight="1" x14ac:dyDescent="0.3">
      <c r="A397" s="81"/>
    </row>
    <row r="398" spans="1:1" ht="15.75" customHeight="1" x14ac:dyDescent="0.3">
      <c r="A398" s="81"/>
    </row>
    <row r="399" spans="1:1" ht="15.75" customHeight="1" x14ac:dyDescent="0.3">
      <c r="A399" s="81"/>
    </row>
    <row r="400" spans="1:1" ht="15.75" customHeight="1" x14ac:dyDescent="0.3">
      <c r="A400" s="81"/>
    </row>
    <row r="401" spans="1:1" ht="15.75" customHeight="1" x14ac:dyDescent="0.3">
      <c r="A401" s="81"/>
    </row>
    <row r="402" spans="1:1" ht="15.75" customHeight="1" x14ac:dyDescent="0.3">
      <c r="A402" s="81"/>
    </row>
    <row r="403" spans="1:1" ht="15.75" customHeight="1" x14ac:dyDescent="0.3">
      <c r="A403" s="81"/>
    </row>
    <row r="404" spans="1:1" ht="15.75" customHeight="1" x14ac:dyDescent="0.3">
      <c r="A404" s="81"/>
    </row>
    <row r="405" spans="1:1" ht="15.75" customHeight="1" x14ac:dyDescent="0.3">
      <c r="A405" s="81"/>
    </row>
    <row r="406" spans="1:1" ht="15.75" customHeight="1" x14ac:dyDescent="0.3">
      <c r="A406" s="81"/>
    </row>
    <row r="407" spans="1:1" ht="15.75" customHeight="1" x14ac:dyDescent="0.3">
      <c r="A407" s="81"/>
    </row>
    <row r="408" spans="1:1" ht="15.75" customHeight="1" x14ac:dyDescent="0.3">
      <c r="A408" s="81"/>
    </row>
    <row r="409" spans="1:1" ht="15.75" customHeight="1" x14ac:dyDescent="0.3">
      <c r="A409" s="81"/>
    </row>
    <row r="410" spans="1:1" ht="15.75" customHeight="1" x14ac:dyDescent="0.3">
      <c r="A410" s="81"/>
    </row>
    <row r="411" spans="1:1" ht="15.75" customHeight="1" x14ac:dyDescent="0.3">
      <c r="A411" s="81"/>
    </row>
    <row r="412" spans="1:1" ht="15.75" customHeight="1" x14ac:dyDescent="0.3">
      <c r="A412" s="81"/>
    </row>
    <row r="413" spans="1:1" ht="15.75" customHeight="1" x14ac:dyDescent="0.3">
      <c r="A413" s="81"/>
    </row>
    <row r="414" spans="1:1" ht="15.75" customHeight="1" x14ac:dyDescent="0.3">
      <c r="A414" s="81"/>
    </row>
    <row r="415" spans="1:1" ht="15.75" customHeight="1" x14ac:dyDescent="0.3">
      <c r="A415" s="81"/>
    </row>
    <row r="416" spans="1:1" ht="15.75" customHeight="1" x14ac:dyDescent="0.3">
      <c r="A416" s="81"/>
    </row>
    <row r="417" spans="1:1" ht="15.75" customHeight="1" x14ac:dyDescent="0.3">
      <c r="A417" s="81"/>
    </row>
    <row r="418" spans="1:1" ht="15.75" customHeight="1" x14ac:dyDescent="0.3">
      <c r="A418" s="81"/>
    </row>
    <row r="419" spans="1:1" ht="15.75" customHeight="1" x14ac:dyDescent="0.3">
      <c r="A419" s="81"/>
    </row>
    <row r="420" spans="1:1" ht="15.75" customHeight="1" x14ac:dyDescent="0.3">
      <c r="A420" s="81"/>
    </row>
    <row r="421" spans="1:1" ht="15.75" customHeight="1" x14ac:dyDescent="0.3">
      <c r="A421" s="81"/>
    </row>
    <row r="422" spans="1:1" ht="15.75" customHeight="1" x14ac:dyDescent="0.3">
      <c r="A422" s="81"/>
    </row>
    <row r="423" spans="1:1" ht="15.75" customHeight="1" x14ac:dyDescent="0.3">
      <c r="A423" s="81"/>
    </row>
    <row r="424" spans="1:1" ht="15.75" customHeight="1" x14ac:dyDescent="0.3">
      <c r="A424" s="81"/>
    </row>
    <row r="425" spans="1:1" ht="15.75" customHeight="1" x14ac:dyDescent="0.3">
      <c r="A425" s="81"/>
    </row>
    <row r="426" spans="1:1" ht="15.75" customHeight="1" x14ac:dyDescent="0.3">
      <c r="A426" s="81"/>
    </row>
    <row r="427" spans="1:1" ht="15.75" customHeight="1" x14ac:dyDescent="0.3">
      <c r="A427" s="81"/>
    </row>
    <row r="428" spans="1:1" ht="15.75" customHeight="1" x14ac:dyDescent="0.3">
      <c r="A428" s="81"/>
    </row>
    <row r="429" spans="1:1" ht="15.75" customHeight="1" x14ac:dyDescent="0.3">
      <c r="A429" s="81"/>
    </row>
    <row r="430" spans="1:1" ht="15.75" customHeight="1" x14ac:dyDescent="0.3">
      <c r="A430" s="81"/>
    </row>
    <row r="431" spans="1:1" ht="15.75" customHeight="1" x14ac:dyDescent="0.3">
      <c r="A431" s="81"/>
    </row>
    <row r="432" spans="1:1" ht="15.75" customHeight="1" x14ac:dyDescent="0.3">
      <c r="A432" s="81"/>
    </row>
    <row r="433" spans="1:1" ht="15.75" customHeight="1" x14ac:dyDescent="0.3">
      <c r="A433" s="81"/>
    </row>
    <row r="434" spans="1:1" ht="15.75" customHeight="1" x14ac:dyDescent="0.3">
      <c r="A434" s="81"/>
    </row>
    <row r="435" spans="1:1" ht="15.75" customHeight="1" x14ac:dyDescent="0.3">
      <c r="A435" s="81"/>
    </row>
    <row r="436" spans="1:1" ht="15.75" customHeight="1" x14ac:dyDescent="0.3">
      <c r="A436" s="81"/>
    </row>
    <row r="437" spans="1:1" ht="15.75" customHeight="1" x14ac:dyDescent="0.3">
      <c r="A437" s="81"/>
    </row>
    <row r="438" spans="1:1" ht="15.75" customHeight="1" x14ac:dyDescent="0.3">
      <c r="A438" s="81"/>
    </row>
    <row r="439" spans="1:1" ht="15.75" customHeight="1" x14ac:dyDescent="0.3">
      <c r="A439" s="81"/>
    </row>
    <row r="440" spans="1:1" ht="15.75" customHeight="1" x14ac:dyDescent="0.3">
      <c r="A440" s="81"/>
    </row>
    <row r="441" spans="1:1" ht="15.75" customHeight="1" x14ac:dyDescent="0.3">
      <c r="A441" s="81"/>
    </row>
    <row r="442" spans="1:1" ht="15.75" customHeight="1" x14ac:dyDescent="0.3">
      <c r="A442" s="81"/>
    </row>
    <row r="443" spans="1:1" ht="15.75" customHeight="1" x14ac:dyDescent="0.3">
      <c r="A443" s="81"/>
    </row>
    <row r="444" spans="1:1" ht="15.75" customHeight="1" x14ac:dyDescent="0.3">
      <c r="A444" s="81"/>
    </row>
    <row r="445" spans="1:1" ht="15.75" customHeight="1" x14ac:dyDescent="0.3">
      <c r="A445" s="81"/>
    </row>
    <row r="446" spans="1:1" ht="15.75" customHeight="1" x14ac:dyDescent="0.3">
      <c r="A446" s="81"/>
    </row>
    <row r="447" spans="1:1" ht="15.75" customHeight="1" x14ac:dyDescent="0.3">
      <c r="A447" s="81"/>
    </row>
    <row r="448" spans="1:1" ht="15.75" customHeight="1" x14ac:dyDescent="0.3">
      <c r="A448" s="81"/>
    </row>
    <row r="449" spans="1:1" ht="15.75" customHeight="1" x14ac:dyDescent="0.3">
      <c r="A449" s="81"/>
    </row>
    <row r="450" spans="1:1" ht="15.75" customHeight="1" x14ac:dyDescent="0.3">
      <c r="A450" s="81"/>
    </row>
    <row r="451" spans="1:1" ht="15.75" customHeight="1" x14ac:dyDescent="0.3">
      <c r="A451" s="81"/>
    </row>
    <row r="452" spans="1:1" ht="15.75" customHeight="1" x14ac:dyDescent="0.3">
      <c r="A452" s="81"/>
    </row>
    <row r="453" spans="1:1" ht="15.75" customHeight="1" x14ac:dyDescent="0.3">
      <c r="A453" s="81"/>
    </row>
    <row r="454" spans="1:1" ht="15.75" customHeight="1" x14ac:dyDescent="0.3">
      <c r="A454" s="81"/>
    </row>
    <row r="455" spans="1:1" ht="15.75" customHeight="1" x14ac:dyDescent="0.3">
      <c r="A455" s="81"/>
    </row>
    <row r="456" spans="1:1" ht="15.75" customHeight="1" x14ac:dyDescent="0.3">
      <c r="A456" s="81"/>
    </row>
    <row r="457" spans="1:1" ht="15.75" customHeight="1" x14ac:dyDescent="0.3">
      <c r="A457" s="81"/>
    </row>
    <row r="458" spans="1:1" ht="15.75" customHeight="1" x14ac:dyDescent="0.3">
      <c r="A458" s="81"/>
    </row>
    <row r="459" spans="1:1" ht="15.75" customHeight="1" x14ac:dyDescent="0.3">
      <c r="A459" s="81"/>
    </row>
    <row r="460" spans="1:1" ht="15.75" customHeight="1" x14ac:dyDescent="0.3">
      <c r="A460" s="81"/>
    </row>
    <row r="461" spans="1:1" ht="15.75" customHeight="1" x14ac:dyDescent="0.3">
      <c r="A461" s="81"/>
    </row>
    <row r="462" spans="1:1" ht="15.75" customHeight="1" x14ac:dyDescent="0.3">
      <c r="A462" s="81"/>
    </row>
    <row r="463" spans="1:1" ht="15.75" customHeight="1" x14ac:dyDescent="0.3">
      <c r="A463" s="81"/>
    </row>
    <row r="464" spans="1:1" ht="15.75" customHeight="1" x14ac:dyDescent="0.3">
      <c r="A464" s="81"/>
    </row>
    <row r="465" spans="1:1" ht="15.75" customHeight="1" x14ac:dyDescent="0.3">
      <c r="A465" s="81"/>
    </row>
    <row r="466" spans="1:1" ht="15.75" customHeight="1" x14ac:dyDescent="0.3">
      <c r="A466" s="81"/>
    </row>
    <row r="467" spans="1:1" ht="15.75" customHeight="1" x14ac:dyDescent="0.3">
      <c r="A467" s="81"/>
    </row>
    <row r="468" spans="1:1" ht="15.75" customHeight="1" x14ac:dyDescent="0.3">
      <c r="A468" s="81"/>
    </row>
    <row r="469" spans="1:1" ht="15.75" customHeight="1" x14ac:dyDescent="0.3">
      <c r="A469" s="81"/>
    </row>
    <row r="470" spans="1:1" ht="15.75" customHeight="1" x14ac:dyDescent="0.3">
      <c r="A470" s="81"/>
    </row>
    <row r="471" spans="1:1" ht="15.75" customHeight="1" x14ac:dyDescent="0.3">
      <c r="A471" s="81"/>
    </row>
    <row r="472" spans="1:1" ht="15.75" customHeight="1" x14ac:dyDescent="0.3">
      <c r="A472" s="81"/>
    </row>
    <row r="473" spans="1:1" ht="15.75" customHeight="1" x14ac:dyDescent="0.3">
      <c r="A473" s="81"/>
    </row>
    <row r="474" spans="1:1" ht="15.75" customHeight="1" x14ac:dyDescent="0.3">
      <c r="A474" s="81"/>
    </row>
    <row r="475" spans="1:1" ht="15.75" customHeight="1" x14ac:dyDescent="0.3">
      <c r="A475" s="81"/>
    </row>
    <row r="476" spans="1:1" ht="15.75" customHeight="1" x14ac:dyDescent="0.3">
      <c r="A476" s="81"/>
    </row>
    <row r="477" spans="1:1" ht="15.75" customHeight="1" x14ac:dyDescent="0.3">
      <c r="A477" s="81"/>
    </row>
    <row r="478" spans="1:1" ht="15.75" customHeight="1" x14ac:dyDescent="0.3">
      <c r="A478" s="81"/>
    </row>
    <row r="479" spans="1:1" ht="15.75" customHeight="1" x14ac:dyDescent="0.3">
      <c r="A479" s="81"/>
    </row>
    <row r="480" spans="1:1" ht="15.75" customHeight="1" x14ac:dyDescent="0.3">
      <c r="A480" s="81"/>
    </row>
    <row r="481" spans="1:1" ht="15.75" customHeight="1" x14ac:dyDescent="0.3">
      <c r="A481" s="81"/>
    </row>
    <row r="482" spans="1:1" ht="15.75" customHeight="1" x14ac:dyDescent="0.3">
      <c r="A482" s="81"/>
    </row>
    <row r="483" spans="1:1" ht="15.75" customHeight="1" x14ac:dyDescent="0.3">
      <c r="A483" s="81"/>
    </row>
    <row r="484" spans="1:1" ht="15.75" customHeight="1" x14ac:dyDescent="0.3">
      <c r="A484" s="81"/>
    </row>
    <row r="485" spans="1:1" ht="15.75" customHeight="1" x14ac:dyDescent="0.3">
      <c r="A485" s="81"/>
    </row>
    <row r="486" spans="1:1" ht="15.75" customHeight="1" x14ac:dyDescent="0.3">
      <c r="A486" s="81"/>
    </row>
    <row r="487" spans="1:1" ht="15.75" customHeight="1" x14ac:dyDescent="0.3">
      <c r="A487" s="81"/>
    </row>
    <row r="488" spans="1:1" ht="15.75" customHeight="1" x14ac:dyDescent="0.3">
      <c r="A488" s="81"/>
    </row>
    <row r="489" spans="1:1" ht="15.75" customHeight="1" x14ac:dyDescent="0.3">
      <c r="A489" s="81"/>
    </row>
    <row r="490" spans="1:1" ht="15.75" customHeight="1" x14ac:dyDescent="0.3">
      <c r="A490" s="81"/>
    </row>
    <row r="491" spans="1:1" ht="15.75" customHeight="1" x14ac:dyDescent="0.3">
      <c r="A491" s="81"/>
    </row>
    <row r="492" spans="1:1" ht="15.75" customHeight="1" x14ac:dyDescent="0.3">
      <c r="A492" s="81"/>
    </row>
    <row r="493" spans="1:1" ht="15.75" customHeight="1" x14ac:dyDescent="0.3">
      <c r="A493" s="81"/>
    </row>
    <row r="494" spans="1:1" ht="15.75" customHeight="1" x14ac:dyDescent="0.3">
      <c r="A494" s="81"/>
    </row>
    <row r="495" spans="1:1" ht="15.75" customHeight="1" x14ac:dyDescent="0.3">
      <c r="A495" s="81"/>
    </row>
    <row r="496" spans="1:1" ht="15.75" customHeight="1" x14ac:dyDescent="0.3">
      <c r="A496" s="81"/>
    </row>
    <row r="497" spans="1:1" ht="15.75" customHeight="1" x14ac:dyDescent="0.3">
      <c r="A497" s="81"/>
    </row>
    <row r="498" spans="1:1" ht="15.75" customHeight="1" x14ac:dyDescent="0.3">
      <c r="A498" s="81"/>
    </row>
    <row r="499" spans="1:1" ht="15.75" customHeight="1" x14ac:dyDescent="0.3">
      <c r="A499" s="81"/>
    </row>
    <row r="500" spans="1:1" ht="15.75" customHeight="1" x14ac:dyDescent="0.3">
      <c r="A500" s="81"/>
    </row>
    <row r="501" spans="1:1" ht="15.75" customHeight="1" x14ac:dyDescent="0.3">
      <c r="A501" s="81"/>
    </row>
    <row r="502" spans="1:1" ht="15.75" customHeight="1" x14ac:dyDescent="0.3">
      <c r="A502" s="81"/>
    </row>
    <row r="503" spans="1:1" ht="15.75" customHeight="1" x14ac:dyDescent="0.3">
      <c r="A503" s="81"/>
    </row>
    <row r="504" spans="1:1" ht="15.75" customHeight="1" x14ac:dyDescent="0.3">
      <c r="A504" s="81"/>
    </row>
    <row r="505" spans="1:1" ht="15.75" customHeight="1" x14ac:dyDescent="0.3">
      <c r="A505" s="81"/>
    </row>
    <row r="506" spans="1:1" ht="15.75" customHeight="1" x14ac:dyDescent="0.3">
      <c r="A506" s="81"/>
    </row>
    <row r="507" spans="1:1" ht="15.75" customHeight="1" x14ac:dyDescent="0.3">
      <c r="A507" s="81"/>
    </row>
    <row r="508" spans="1:1" ht="15.75" customHeight="1" x14ac:dyDescent="0.3">
      <c r="A508" s="81"/>
    </row>
    <row r="509" spans="1:1" ht="15.75" customHeight="1" x14ac:dyDescent="0.3">
      <c r="A509" s="81"/>
    </row>
    <row r="510" spans="1:1" ht="15.75" customHeight="1" x14ac:dyDescent="0.3">
      <c r="A510" s="81"/>
    </row>
    <row r="511" spans="1:1" ht="15.75" customHeight="1" x14ac:dyDescent="0.3">
      <c r="A511" s="81"/>
    </row>
    <row r="512" spans="1:1" ht="15.75" customHeight="1" x14ac:dyDescent="0.3">
      <c r="A512" s="81"/>
    </row>
    <row r="513" spans="1:1" ht="15.75" customHeight="1" x14ac:dyDescent="0.3">
      <c r="A513" s="81"/>
    </row>
    <row r="514" spans="1:1" ht="15.75" customHeight="1" x14ac:dyDescent="0.3">
      <c r="A514" s="81"/>
    </row>
    <row r="515" spans="1:1" ht="15.75" customHeight="1" x14ac:dyDescent="0.3">
      <c r="A515" s="81"/>
    </row>
    <row r="516" spans="1:1" ht="15.75" customHeight="1" x14ac:dyDescent="0.3">
      <c r="A516" s="81"/>
    </row>
    <row r="517" spans="1:1" ht="15.75" customHeight="1" x14ac:dyDescent="0.3">
      <c r="A517" s="81"/>
    </row>
    <row r="518" spans="1:1" ht="15.75" customHeight="1" x14ac:dyDescent="0.3">
      <c r="A518" s="81"/>
    </row>
    <row r="519" spans="1:1" ht="15.75" customHeight="1" x14ac:dyDescent="0.3">
      <c r="A519" s="81"/>
    </row>
    <row r="520" spans="1:1" ht="15.75" customHeight="1" x14ac:dyDescent="0.3">
      <c r="A520" s="81"/>
    </row>
    <row r="521" spans="1:1" ht="15.75" customHeight="1" x14ac:dyDescent="0.3">
      <c r="A521" s="81"/>
    </row>
    <row r="522" spans="1:1" ht="15.75" customHeight="1" x14ac:dyDescent="0.3">
      <c r="A522" s="81"/>
    </row>
    <row r="523" spans="1:1" ht="15.75" customHeight="1" x14ac:dyDescent="0.3">
      <c r="A523" s="81"/>
    </row>
    <row r="524" spans="1:1" ht="15.75" customHeight="1" x14ac:dyDescent="0.3">
      <c r="A524" s="81"/>
    </row>
    <row r="525" spans="1:1" ht="15.75" customHeight="1" x14ac:dyDescent="0.3">
      <c r="A525" s="81"/>
    </row>
    <row r="526" spans="1:1" ht="15.75" customHeight="1" x14ac:dyDescent="0.3">
      <c r="A526" s="81"/>
    </row>
    <row r="527" spans="1:1" ht="15.75" customHeight="1" x14ac:dyDescent="0.3">
      <c r="A527" s="81"/>
    </row>
    <row r="528" spans="1:1" ht="15.75" customHeight="1" x14ac:dyDescent="0.3">
      <c r="A528" s="81"/>
    </row>
    <row r="529" spans="1:1" ht="15.75" customHeight="1" x14ac:dyDescent="0.3">
      <c r="A529" s="81"/>
    </row>
    <row r="530" spans="1:1" ht="15.75" customHeight="1" x14ac:dyDescent="0.3">
      <c r="A530" s="81"/>
    </row>
    <row r="531" spans="1:1" ht="15.75" customHeight="1" x14ac:dyDescent="0.3">
      <c r="A531" s="81"/>
    </row>
    <row r="532" spans="1:1" ht="15.75" customHeight="1" x14ac:dyDescent="0.3">
      <c r="A532" s="81"/>
    </row>
    <row r="533" spans="1:1" ht="15.75" customHeight="1" x14ac:dyDescent="0.3">
      <c r="A533" s="81"/>
    </row>
    <row r="534" spans="1:1" ht="15.75" customHeight="1" x14ac:dyDescent="0.3">
      <c r="A534" s="81"/>
    </row>
    <row r="535" spans="1:1" ht="15.75" customHeight="1" x14ac:dyDescent="0.3">
      <c r="A535" s="81"/>
    </row>
    <row r="536" spans="1:1" ht="15.75" customHeight="1" x14ac:dyDescent="0.3">
      <c r="A536" s="81"/>
    </row>
    <row r="537" spans="1:1" ht="15.75" customHeight="1" x14ac:dyDescent="0.3">
      <c r="A537" s="81"/>
    </row>
    <row r="538" spans="1:1" ht="15.75" customHeight="1" x14ac:dyDescent="0.3">
      <c r="A538" s="81"/>
    </row>
    <row r="539" spans="1:1" ht="15.75" customHeight="1" x14ac:dyDescent="0.3">
      <c r="A539" s="81"/>
    </row>
    <row r="540" spans="1:1" ht="15.75" customHeight="1" x14ac:dyDescent="0.3">
      <c r="A540" s="81"/>
    </row>
    <row r="541" spans="1:1" ht="15.75" customHeight="1" x14ac:dyDescent="0.3">
      <c r="A541" s="81"/>
    </row>
    <row r="542" spans="1:1" ht="15.75" customHeight="1" x14ac:dyDescent="0.3">
      <c r="A542" s="81"/>
    </row>
    <row r="543" spans="1:1" ht="15.75" customHeight="1" x14ac:dyDescent="0.3">
      <c r="A543" s="81"/>
    </row>
    <row r="544" spans="1:1" ht="15.75" customHeight="1" x14ac:dyDescent="0.3">
      <c r="A544" s="81"/>
    </row>
    <row r="545" spans="1:1" ht="15.75" customHeight="1" x14ac:dyDescent="0.3">
      <c r="A545" s="81"/>
    </row>
    <row r="546" spans="1:1" ht="15.75" customHeight="1" x14ac:dyDescent="0.3">
      <c r="A546" s="81"/>
    </row>
    <row r="547" spans="1:1" ht="15.75" customHeight="1" x14ac:dyDescent="0.3">
      <c r="A547" s="81"/>
    </row>
    <row r="548" spans="1:1" ht="15.75" customHeight="1" x14ac:dyDescent="0.3">
      <c r="A548" s="81"/>
    </row>
    <row r="549" spans="1:1" ht="15.75" customHeight="1" x14ac:dyDescent="0.3">
      <c r="A549" s="81"/>
    </row>
    <row r="550" spans="1:1" ht="15.75" customHeight="1" x14ac:dyDescent="0.3">
      <c r="A550" s="81"/>
    </row>
    <row r="551" spans="1:1" ht="15.75" customHeight="1" x14ac:dyDescent="0.3">
      <c r="A551" s="81"/>
    </row>
    <row r="552" spans="1:1" ht="15.75" customHeight="1" x14ac:dyDescent="0.3">
      <c r="A552" s="81"/>
    </row>
    <row r="553" spans="1:1" ht="15.75" customHeight="1" x14ac:dyDescent="0.3">
      <c r="A553" s="81"/>
    </row>
    <row r="554" spans="1:1" ht="15.75" customHeight="1" x14ac:dyDescent="0.3">
      <c r="A554" s="81"/>
    </row>
    <row r="555" spans="1:1" ht="15.75" customHeight="1" x14ac:dyDescent="0.3">
      <c r="A555" s="81"/>
    </row>
    <row r="556" spans="1:1" ht="15.75" customHeight="1" x14ac:dyDescent="0.3">
      <c r="A556" s="81"/>
    </row>
    <row r="557" spans="1:1" ht="15.75" customHeight="1" x14ac:dyDescent="0.3">
      <c r="A557" s="81"/>
    </row>
    <row r="558" spans="1:1" ht="15.75" customHeight="1" x14ac:dyDescent="0.3">
      <c r="A558" s="81"/>
    </row>
    <row r="559" spans="1:1" ht="15.75" customHeight="1" x14ac:dyDescent="0.3">
      <c r="A559" s="81"/>
    </row>
    <row r="560" spans="1:1" ht="15.75" customHeight="1" x14ac:dyDescent="0.3">
      <c r="A560" s="81"/>
    </row>
    <row r="561" spans="1:1" ht="15.75" customHeight="1" x14ac:dyDescent="0.3">
      <c r="A561" s="81"/>
    </row>
    <row r="562" spans="1:1" ht="15.75" customHeight="1" x14ac:dyDescent="0.3">
      <c r="A562" s="81"/>
    </row>
    <row r="563" spans="1:1" ht="15.75" customHeight="1" x14ac:dyDescent="0.3">
      <c r="A563" s="81"/>
    </row>
    <row r="564" spans="1:1" ht="15.75" customHeight="1" x14ac:dyDescent="0.3">
      <c r="A564" s="81"/>
    </row>
    <row r="565" spans="1:1" ht="15.75" customHeight="1" x14ac:dyDescent="0.3">
      <c r="A565" s="81"/>
    </row>
    <row r="566" spans="1:1" ht="15.75" customHeight="1" x14ac:dyDescent="0.3">
      <c r="A566" s="81"/>
    </row>
    <row r="567" spans="1:1" ht="15.75" customHeight="1" x14ac:dyDescent="0.3">
      <c r="A567" s="81"/>
    </row>
    <row r="568" spans="1:1" ht="15.75" customHeight="1" x14ac:dyDescent="0.3">
      <c r="A568" s="81"/>
    </row>
    <row r="569" spans="1:1" ht="15.75" customHeight="1" x14ac:dyDescent="0.3">
      <c r="A569" s="81"/>
    </row>
    <row r="570" spans="1:1" ht="15.75" customHeight="1" x14ac:dyDescent="0.3">
      <c r="A570" s="81"/>
    </row>
    <row r="571" spans="1:1" ht="15.75" customHeight="1" x14ac:dyDescent="0.3">
      <c r="A571" s="81"/>
    </row>
    <row r="572" spans="1:1" ht="15.75" customHeight="1" x14ac:dyDescent="0.3">
      <c r="A572" s="81"/>
    </row>
    <row r="573" spans="1:1" ht="15.75" customHeight="1" x14ac:dyDescent="0.3">
      <c r="A573" s="81"/>
    </row>
    <row r="574" spans="1:1" ht="15.75" customHeight="1" x14ac:dyDescent="0.3">
      <c r="A574" s="81"/>
    </row>
    <row r="575" spans="1:1" ht="15.75" customHeight="1" x14ac:dyDescent="0.3">
      <c r="A575" s="81"/>
    </row>
    <row r="576" spans="1:1" ht="15.75" customHeight="1" x14ac:dyDescent="0.3">
      <c r="A576" s="81"/>
    </row>
    <row r="577" spans="1:1" ht="15.75" customHeight="1" x14ac:dyDescent="0.3">
      <c r="A577" s="81"/>
    </row>
    <row r="578" spans="1:1" ht="15.75" customHeight="1" x14ac:dyDescent="0.3">
      <c r="A578" s="81"/>
    </row>
    <row r="579" spans="1:1" ht="15.75" customHeight="1" x14ac:dyDescent="0.3">
      <c r="A579" s="81"/>
    </row>
    <row r="580" spans="1:1" ht="15.75" customHeight="1" x14ac:dyDescent="0.3">
      <c r="A580" s="81"/>
    </row>
    <row r="581" spans="1:1" ht="15.75" customHeight="1" x14ac:dyDescent="0.3">
      <c r="A581" s="81"/>
    </row>
    <row r="582" spans="1:1" ht="15.75" customHeight="1" x14ac:dyDescent="0.3">
      <c r="A582" s="81"/>
    </row>
    <row r="583" spans="1:1" ht="15.75" customHeight="1" x14ac:dyDescent="0.3">
      <c r="A583" s="81"/>
    </row>
    <row r="584" spans="1:1" ht="15.75" customHeight="1" x14ac:dyDescent="0.3">
      <c r="A584" s="81"/>
    </row>
    <row r="585" spans="1:1" ht="15.75" customHeight="1" x14ac:dyDescent="0.3">
      <c r="A585" s="81"/>
    </row>
    <row r="586" spans="1:1" ht="15.75" customHeight="1" x14ac:dyDescent="0.3">
      <c r="A586" s="81"/>
    </row>
    <row r="587" spans="1:1" ht="15.75" customHeight="1" x14ac:dyDescent="0.3">
      <c r="A587" s="81"/>
    </row>
    <row r="588" spans="1:1" ht="15.75" customHeight="1" x14ac:dyDescent="0.3">
      <c r="A588" s="81"/>
    </row>
    <row r="589" spans="1:1" ht="15.75" customHeight="1" x14ac:dyDescent="0.3">
      <c r="A589" s="81"/>
    </row>
    <row r="590" spans="1:1" ht="15.75" customHeight="1" x14ac:dyDescent="0.3">
      <c r="A590" s="81"/>
    </row>
    <row r="591" spans="1:1" ht="15.75" customHeight="1" x14ac:dyDescent="0.3">
      <c r="A591" s="81"/>
    </row>
    <row r="592" spans="1:1" ht="15.75" customHeight="1" x14ac:dyDescent="0.3">
      <c r="A592" s="81"/>
    </row>
    <row r="593" spans="1:1" ht="15.75" customHeight="1" x14ac:dyDescent="0.3">
      <c r="A593" s="81"/>
    </row>
    <row r="594" spans="1:1" ht="15.75" customHeight="1" x14ac:dyDescent="0.3">
      <c r="A594" s="81"/>
    </row>
    <row r="595" spans="1:1" ht="15.75" customHeight="1" x14ac:dyDescent="0.3">
      <c r="A595" s="81"/>
    </row>
    <row r="596" spans="1:1" ht="15.75" customHeight="1" x14ac:dyDescent="0.3">
      <c r="A596" s="81"/>
    </row>
    <row r="597" spans="1:1" ht="15.75" customHeight="1" x14ac:dyDescent="0.3">
      <c r="A597" s="81"/>
    </row>
    <row r="598" spans="1:1" ht="15.75" customHeight="1" x14ac:dyDescent="0.3">
      <c r="A598" s="81"/>
    </row>
    <row r="599" spans="1:1" ht="15.75" customHeight="1" x14ac:dyDescent="0.3">
      <c r="A599" s="81"/>
    </row>
    <row r="600" spans="1:1" ht="15.75" customHeight="1" x14ac:dyDescent="0.3">
      <c r="A600" s="81"/>
    </row>
    <row r="601" spans="1:1" ht="15.75" customHeight="1" x14ac:dyDescent="0.3">
      <c r="A601" s="81"/>
    </row>
    <row r="602" spans="1:1" ht="15.75" customHeight="1" x14ac:dyDescent="0.3">
      <c r="A602" s="81"/>
    </row>
    <row r="603" spans="1:1" ht="15.75" customHeight="1" x14ac:dyDescent="0.3">
      <c r="A603" s="81"/>
    </row>
    <row r="604" spans="1:1" ht="15.75" customHeight="1" x14ac:dyDescent="0.3">
      <c r="A604" s="81"/>
    </row>
    <row r="605" spans="1:1" ht="15.75" customHeight="1" x14ac:dyDescent="0.3">
      <c r="A605" s="81"/>
    </row>
    <row r="606" spans="1:1" ht="15.75" customHeight="1" x14ac:dyDescent="0.3">
      <c r="A606" s="81"/>
    </row>
    <row r="607" spans="1:1" ht="15.75" customHeight="1" x14ac:dyDescent="0.3">
      <c r="A607" s="81"/>
    </row>
    <row r="608" spans="1:1" ht="15.75" customHeight="1" x14ac:dyDescent="0.3">
      <c r="A608" s="81"/>
    </row>
    <row r="609" spans="1:1" ht="15.75" customHeight="1" x14ac:dyDescent="0.3">
      <c r="A609" s="81"/>
    </row>
    <row r="610" spans="1:1" ht="15.75" customHeight="1" x14ac:dyDescent="0.3">
      <c r="A610" s="81"/>
    </row>
    <row r="611" spans="1:1" ht="15.75" customHeight="1" x14ac:dyDescent="0.3">
      <c r="A611" s="81"/>
    </row>
    <row r="612" spans="1:1" ht="15.75" customHeight="1" x14ac:dyDescent="0.3">
      <c r="A612" s="81"/>
    </row>
    <row r="613" spans="1:1" ht="15.75" customHeight="1" x14ac:dyDescent="0.3">
      <c r="A613" s="81"/>
    </row>
    <row r="614" spans="1:1" ht="15.75" customHeight="1" x14ac:dyDescent="0.3">
      <c r="A614" s="81"/>
    </row>
    <row r="615" spans="1:1" ht="15.75" customHeight="1" x14ac:dyDescent="0.3">
      <c r="A615" s="81"/>
    </row>
    <row r="616" spans="1:1" ht="15.75" customHeight="1" x14ac:dyDescent="0.3">
      <c r="A616" s="81"/>
    </row>
    <row r="617" spans="1:1" ht="15.75" customHeight="1" x14ac:dyDescent="0.3">
      <c r="A617" s="81"/>
    </row>
    <row r="618" spans="1:1" ht="15.75" customHeight="1" x14ac:dyDescent="0.3">
      <c r="A618" s="81"/>
    </row>
    <row r="619" spans="1:1" ht="15.75" customHeight="1" x14ac:dyDescent="0.3">
      <c r="A619" s="81"/>
    </row>
    <row r="620" spans="1:1" ht="15.75" customHeight="1" x14ac:dyDescent="0.3">
      <c r="A620" s="81"/>
    </row>
    <row r="621" spans="1:1" ht="15.75" customHeight="1" x14ac:dyDescent="0.3">
      <c r="A621" s="81"/>
    </row>
    <row r="622" spans="1:1" ht="15.75" customHeight="1" x14ac:dyDescent="0.3">
      <c r="A622" s="81"/>
    </row>
    <row r="623" spans="1:1" ht="15.75" customHeight="1" x14ac:dyDescent="0.3">
      <c r="A623" s="81"/>
    </row>
    <row r="624" spans="1:1" ht="15.75" customHeight="1" x14ac:dyDescent="0.3">
      <c r="A624" s="81"/>
    </row>
    <row r="625" spans="1:1" ht="15.75" customHeight="1" x14ac:dyDescent="0.3">
      <c r="A625" s="81"/>
    </row>
    <row r="626" spans="1:1" ht="15.75" customHeight="1" x14ac:dyDescent="0.3">
      <c r="A626" s="81"/>
    </row>
    <row r="627" spans="1:1" ht="15.75" customHeight="1" x14ac:dyDescent="0.3">
      <c r="A627" s="81"/>
    </row>
    <row r="628" spans="1:1" ht="15.75" customHeight="1" x14ac:dyDescent="0.3">
      <c r="A628" s="81"/>
    </row>
    <row r="629" spans="1:1" ht="15.75" customHeight="1" x14ac:dyDescent="0.3">
      <c r="A629" s="81"/>
    </row>
    <row r="630" spans="1:1" ht="15.75" customHeight="1" x14ac:dyDescent="0.3">
      <c r="A630" s="81"/>
    </row>
    <row r="631" spans="1:1" ht="15.75" customHeight="1" x14ac:dyDescent="0.3">
      <c r="A631" s="81"/>
    </row>
    <row r="632" spans="1:1" ht="15.75" customHeight="1" x14ac:dyDescent="0.3">
      <c r="A632" s="81"/>
    </row>
    <row r="633" spans="1:1" ht="15.75" customHeight="1" x14ac:dyDescent="0.3">
      <c r="A633" s="81"/>
    </row>
    <row r="634" spans="1:1" ht="15.75" customHeight="1" x14ac:dyDescent="0.3">
      <c r="A634" s="81"/>
    </row>
    <row r="635" spans="1:1" ht="15.75" customHeight="1" x14ac:dyDescent="0.3">
      <c r="A635" s="81"/>
    </row>
    <row r="636" spans="1:1" ht="15.75" customHeight="1" x14ac:dyDescent="0.3">
      <c r="A636" s="81"/>
    </row>
    <row r="637" spans="1:1" ht="15.75" customHeight="1" x14ac:dyDescent="0.3">
      <c r="A637" s="81"/>
    </row>
    <row r="638" spans="1:1" ht="15.75" customHeight="1" x14ac:dyDescent="0.3">
      <c r="A638" s="81"/>
    </row>
    <row r="639" spans="1:1" ht="15.75" customHeight="1" x14ac:dyDescent="0.3">
      <c r="A639" s="81"/>
    </row>
    <row r="640" spans="1:1" ht="15.75" customHeight="1" x14ac:dyDescent="0.3">
      <c r="A640" s="81"/>
    </row>
    <row r="641" spans="1:1" ht="15.75" customHeight="1" x14ac:dyDescent="0.3">
      <c r="A641" s="81"/>
    </row>
    <row r="642" spans="1:1" ht="15.75" customHeight="1" x14ac:dyDescent="0.3">
      <c r="A642" s="81"/>
    </row>
    <row r="643" spans="1:1" ht="15.75" customHeight="1" x14ac:dyDescent="0.3">
      <c r="A643" s="81"/>
    </row>
    <row r="644" spans="1:1" ht="15.75" customHeight="1" x14ac:dyDescent="0.3">
      <c r="A644" s="81"/>
    </row>
    <row r="645" spans="1:1" ht="15.75" customHeight="1" x14ac:dyDescent="0.3">
      <c r="A645" s="81"/>
    </row>
    <row r="646" spans="1:1" ht="15.75" customHeight="1" x14ac:dyDescent="0.3">
      <c r="A646" s="81"/>
    </row>
    <row r="647" spans="1:1" ht="15.75" customHeight="1" x14ac:dyDescent="0.3">
      <c r="A647" s="81"/>
    </row>
    <row r="648" spans="1:1" ht="15.75" customHeight="1" x14ac:dyDescent="0.3">
      <c r="A648" s="81"/>
    </row>
    <row r="649" spans="1:1" ht="15.75" customHeight="1" x14ac:dyDescent="0.3">
      <c r="A649" s="81"/>
    </row>
    <row r="650" spans="1:1" ht="15.75" customHeight="1" x14ac:dyDescent="0.3">
      <c r="A650" s="81"/>
    </row>
    <row r="651" spans="1:1" ht="15.75" customHeight="1" x14ac:dyDescent="0.3">
      <c r="A651" s="81"/>
    </row>
    <row r="652" spans="1:1" ht="15.75" customHeight="1" x14ac:dyDescent="0.3">
      <c r="A652" s="81"/>
    </row>
    <row r="653" spans="1:1" ht="15.75" customHeight="1" x14ac:dyDescent="0.3">
      <c r="A653" s="81"/>
    </row>
    <row r="654" spans="1:1" ht="15.75" customHeight="1" x14ac:dyDescent="0.3">
      <c r="A654" s="81"/>
    </row>
    <row r="655" spans="1:1" ht="15.75" customHeight="1" x14ac:dyDescent="0.3">
      <c r="A655" s="81"/>
    </row>
    <row r="656" spans="1:1" ht="15.75" customHeight="1" x14ac:dyDescent="0.3">
      <c r="A656" s="81"/>
    </row>
    <row r="657" spans="1:1" ht="15.75" customHeight="1" x14ac:dyDescent="0.3">
      <c r="A657" s="81"/>
    </row>
    <row r="658" spans="1:1" ht="15.75" customHeight="1" x14ac:dyDescent="0.3">
      <c r="A658" s="81"/>
    </row>
    <row r="659" spans="1:1" ht="15.75" customHeight="1" x14ac:dyDescent="0.3">
      <c r="A659" s="81"/>
    </row>
    <row r="660" spans="1:1" ht="15.75" customHeight="1" x14ac:dyDescent="0.3">
      <c r="A660" s="81"/>
    </row>
    <row r="661" spans="1:1" ht="15.75" customHeight="1" x14ac:dyDescent="0.3">
      <c r="A661" s="81"/>
    </row>
    <row r="662" spans="1:1" ht="15.75" customHeight="1" x14ac:dyDescent="0.3">
      <c r="A662" s="81"/>
    </row>
    <row r="663" spans="1:1" ht="15.75" customHeight="1" x14ac:dyDescent="0.3">
      <c r="A663" s="81"/>
    </row>
    <row r="664" spans="1:1" ht="15.75" customHeight="1" x14ac:dyDescent="0.3">
      <c r="A664" s="81"/>
    </row>
    <row r="665" spans="1:1" ht="15.75" customHeight="1" x14ac:dyDescent="0.3">
      <c r="A665" s="81"/>
    </row>
    <row r="666" spans="1:1" ht="15.75" customHeight="1" x14ac:dyDescent="0.3">
      <c r="A666" s="81"/>
    </row>
    <row r="667" spans="1:1" ht="15.75" customHeight="1" x14ac:dyDescent="0.3">
      <c r="A667" s="81"/>
    </row>
    <row r="668" spans="1:1" ht="15.75" customHeight="1" x14ac:dyDescent="0.3">
      <c r="A668" s="81"/>
    </row>
    <row r="669" spans="1:1" ht="15.75" customHeight="1" x14ac:dyDescent="0.3">
      <c r="A669" s="81"/>
    </row>
    <row r="670" spans="1:1" ht="15.75" customHeight="1" x14ac:dyDescent="0.3">
      <c r="A670" s="81"/>
    </row>
    <row r="671" spans="1:1" ht="15.75" customHeight="1" x14ac:dyDescent="0.3">
      <c r="A671" s="81"/>
    </row>
    <row r="672" spans="1:1" ht="15.75" customHeight="1" x14ac:dyDescent="0.3">
      <c r="A672" s="81"/>
    </row>
    <row r="673" spans="1:1" ht="15.75" customHeight="1" x14ac:dyDescent="0.3">
      <c r="A673" s="81"/>
    </row>
    <row r="674" spans="1:1" ht="15.75" customHeight="1" x14ac:dyDescent="0.3">
      <c r="A674" s="81"/>
    </row>
    <row r="675" spans="1:1" ht="15.75" customHeight="1" x14ac:dyDescent="0.3">
      <c r="A675" s="81"/>
    </row>
    <row r="676" spans="1:1" ht="15.75" customHeight="1" x14ac:dyDescent="0.3">
      <c r="A676" s="81"/>
    </row>
    <row r="677" spans="1:1" ht="15.75" customHeight="1" x14ac:dyDescent="0.3">
      <c r="A677" s="81"/>
    </row>
    <row r="678" spans="1:1" ht="15.75" customHeight="1" x14ac:dyDescent="0.3">
      <c r="A678" s="81"/>
    </row>
    <row r="679" spans="1:1" ht="15.75" customHeight="1" x14ac:dyDescent="0.3">
      <c r="A679" s="81"/>
    </row>
    <row r="680" spans="1:1" ht="15.75" customHeight="1" x14ac:dyDescent="0.3">
      <c r="A680" s="81"/>
    </row>
    <row r="681" spans="1:1" ht="15.75" customHeight="1" x14ac:dyDescent="0.3">
      <c r="A681" s="81"/>
    </row>
    <row r="682" spans="1:1" ht="15.75" customHeight="1" x14ac:dyDescent="0.3">
      <c r="A682" s="81"/>
    </row>
    <row r="683" spans="1:1" ht="15.75" customHeight="1" x14ac:dyDescent="0.3">
      <c r="A683" s="81"/>
    </row>
    <row r="684" spans="1:1" ht="15.75" customHeight="1" x14ac:dyDescent="0.3">
      <c r="A684" s="81"/>
    </row>
    <row r="685" spans="1:1" ht="15.75" customHeight="1" x14ac:dyDescent="0.3">
      <c r="A685" s="81"/>
    </row>
    <row r="686" spans="1:1" ht="15.75" customHeight="1" x14ac:dyDescent="0.3">
      <c r="A686" s="81"/>
    </row>
    <row r="687" spans="1:1" ht="15.75" customHeight="1" x14ac:dyDescent="0.3">
      <c r="A687" s="81"/>
    </row>
    <row r="688" spans="1:1" ht="15.75" customHeight="1" x14ac:dyDescent="0.3">
      <c r="A688" s="81"/>
    </row>
    <row r="689" spans="1:1" ht="15.75" customHeight="1" x14ac:dyDescent="0.3">
      <c r="A689" s="81"/>
    </row>
    <row r="690" spans="1:1" ht="15.75" customHeight="1" x14ac:dyDescent="0.3">
      <c r="A690" s="81"/>
    </row>
    <row r="691" spans="1:1" ht="15.75" customHeight="1" x14ac:dyDescent="0.3">
      <c r="A691" s="81"/>
    </row>
    <row r="692" spans="1:1" ht="15.75" customHeight="1" x14ac:dyDescent="0.3">
      <c r="A692" s="81"/>
    </row>
    <row r="693" spans="1:1" ht="15.75" customHeight="1" x14ac:dyDescent="0.3">
      <c r="A693" s="81"/>
    </row>
    <row r="694" spans="1:1" ht="15.75" customHeight="1" x14ac:dyDescent="0.3">
      <c r="A694" s="81"/>
    </row>
    <row r="695" spans="1:1" ht="15.75" customHeight="1" x14ac:dyDescent="0.3">
      <c r="A695" s="81"/>
    </row>
    <row r="696" spans="1:1" ht="15.75" customHeight="1" x14ac:dyDescent="0.3">
      <c r="A696" s="81"/>
    </row>
    <row r="697" spans="1:1" ht="15.75" customHeight="1" x14ac:dyDescent="0.3">
      <c r="A697" s="81"/>
    </row>
    <row r="698" spans="1:1" ht="15.75" customHeight="1" x14ac:dyDescent="0.3">
      <c r="A698" s="81"/>
    </row>
    <row r="699" spans="1:1" ht="15.75" customHeight="1" x14ac:dyDescent="0.3">
      <c r="A699" s="81"/>
    </row>
    <row r="700" spans="1:1" ht="15.75" customHeight="1" x14ac:dyDescent="0.3">
      <c r="A700" s="81"/>
    </row>
    <row r="701" spans="1:1" ht="15.75" customHeight="1" x14ac:dyDescent="0.3">
      <c r="A701" s="81"/>
    </row>
    <row r="702" spans="1:1" ht="15.75" customHeight="1" x14ac:dyDescent="0.3">
      <c r="A702" s="81"/>
    </row>
    <row r="703" spans="1:1" ht="15.75" customHeight="1" x14ac:dyDescent="0.3">
      <c r="A703" s="81"/>
    </row>
    <row r="704" spans="1:1" ht="15.75" customHeight="1" x14ac:dyDescent="0.3">
      <c r="A704" s="81"/>
    </row>
    <row r="705" spans="1:1" ht="15.75" customHeight="1" x14ac:dyDescent="0.3">
      <c r="A705" s="81"/>
    </row>
    <row r="706" spans="1:1" ht="15.75" customHeight="1" x14ac:dyDescent="0.3">
      <c r="A706" s="81"/>
    </row>
    <row r="707" spans="1:1" ht="15.75" customHeight="1" x14ac:dyDescent="0.3">
      <c r="A707" s="81"/>
    </row>
    <row r="708" spans="1:1" ht="15.75" customHeight="1" x14ac:dyDescent="0.3">
      <c r="A708" s="81"/>
    </row>
    <row r="709" spans="1:1" ht="15.75" customHeight="1" x14ac:dyDescent="0.3">
      <c r="A709" s="81"/>
    </row>
    <row r="710" spans="1:1" ht="15.75" customHeight="1" x14ac:dyDescent="0.3">
      <c r="A710" s="81"/>
    </row>
    <row r="711" spans="1:1" ht="15.75" customHeight="1" x14ac:dyDescent="0.3">
      <c r="A711" s="81"/>
    </row>
    <row r="712" spans="1:1" ht="15.75" customHeight="1" x14ac:dyDescent="0.3">
      <c r="A712" s="81"/>
    </row>
    <row r="713" spans="1:1" ht="15.75" customHeight="1" x14ac:dyDescent="0.3">
      <c r="A713" s="81"/>
    </row>
    <row r="714" spans="1:1" ht="15.75" customHeight="1" x14ac:dyDescent="0.3">
      <c r="A714" s="81"/>
    </row>
    <row r="715" spans="1:1" ht="15.75" customHeight="1" x14ac:dyDescent="0.3">
      <c r="A715" s="81"/>
    </row>
    <row r="716" spans="1:1" ht="15.75" customHeight="1" x14ac:dyDescent="0.3">
      <c r="A716" s="81"/>
    </row>
    <row r="717" spans="1:1" ht="15.75" customHeight="1" x14ac:dyDescent="0.3">
      <c r="A717" s="81"/>
    </row>
    <row r="718" spans="1:1" ht="15.75" customHeight="1" x14ac:dyDescent="0.3">
      <c r="A718" s="81"/>
    </row>
    <row r="719" spans="1:1" ht="15.75" customHeight="1" x14ac:dyDescent="0.3">
      <c r="A719" s="81"/>
    </row>
    <row r="720" spans="1:1" ht="15.75" customHeight="1" x14ac:dyDescent="0.3">
      <c r="A720" s="81"/>
    </row>
    <row r="721" spans="1:1" ht="15.75" customHeight="1" x14ac:dyDescent="0.3">
      <c r="A721" s="81"/>
    </row>
    <row r="722" spans="1:1" ht="15.75" customHeight="1" x14ac:dyDescent="0.3">
      <c r="A722" s="81"/>
    </row>
    <row r="723" spans="1:1" ht="15.75" customHeight="1" x14ac:dyDescent="0.3">
      <c r="A723" s="81"/>
    </row>
    <row r="724" spans="1:1" ht="15.75" customHeight="1" x14ac:dyDescent="0.3">
      <c r="A724" s="81"/>
    </row>
    <row r="725" spans="1:1" ht="15.75" customHeight="1" x14ac:dyDescent="0.3">
      <c r="A725" s="81"/>
    </row>
    <row r="726" spans="1:1" ht="15.75" customHeight="1" x14ac:dyDescent="0.3">
      <c r="A726" s="81"/>
    </row>
    <row r="727" spans="1:1" ht="15.75" customHeight="1" x14ac:dyDescent="0.3">
      <c r="A727" s="81"/>
    </row>
    <row r="728" spans="1:1" ht="15.75" customHeight="1" x14ac:dyDescent="0.3">
      <c r="A728" s="81"/>
    </row>
    <row r="729" spans="1:1" ht="15.75" customHeight="1" x14ac:dyDescent="0.3">
      <c r="A729" s="81"/>
    </row>
    <row r="730" spans="1:1" ht="15.75" customHeight="1" x14ac:dyDescent="0.3">
      <c r="A730" s="81"/>
    </row>
    <row r="731" spans="1:1" ht="15.75" customHeight="1" x14ac:dyDescent="0.3">
      <c r="A731" s="81"/>
    </row>
    <row r="732" spans="1:1" ht="15.75" customHeight="1" x14ac:dyDescent="0.3">
      <c r="A732" s="81"/>
    </row>
    <row r="733" spans="1:1" ht="15.75" customHeight="1" x14ac:dyDescent="0.3">
      <c r="A733" s="81"/>
    </row>
    <row r="734" spans="1:1" ht="15.75" customHeight="1" x14ac:dyDescent="0.3">
      <c r="A734" s="81"/>
    </row>
    <row r="735" spans="1:1" ht="15.75" customHeight="1" x14ac:dyDescent="0.3">
      <c r="A735" s="81"/>
    </row>
    <row r="736" spans="1:1" ht="15.75" customHeight="1" x14ac:dyDescent="0.3">
      <c r="A736" s="81"/>
    </row>
    <row r="737" spans="1:1" ht="15.75" customHeight="1" x14ac:dyDescent="0.3">
      <c r="A737" s="81"/>
    </row>
    <row r="738" spans="1:1" ht="15.75" customHeight="1" x14ac:dyDescent="0.3">
      <c r="A738" s="81"/>
    </row>
    <row r="739" spans="1:1" ht="15.75" customHeight="1" x14ac:dyDescent="0.3">
      <c r="A739" s="81"/>
    </row>
    <row r="740" spans="1:1" ht="15.75" customHeight="1" x14ac:dyDescent="0.3">
      <c r="A740" s="81"/>
    </row>
    <row r="741" spans="1:1" ht="15.75" customHeight="1" x14ac:dyDescent="0.3">
      <c r="A741" s="81"/>
    </row>
    <row r="742" spans="1:1" ht="15.75" customHeight="1" x14ac:dyDescent="0.3">
      <c r="A742" s="81"/>
    </row>
    <row r="743" spans="1:1" ht="15.75" customHeight="1" x14ac:dyDescent="0.3">
      <c r="A743" s="81"/>
    </row>
    <row r="744" spans="1:1" ht="15.75" customHeight="1" x14ac:dyDescent="0.3">
      <c r="A744" s="81"/>
    </row>
    <row r="745" spans="1:1" ht="15.75" customHeight="1" x14ac:dyDescent="0.3">
      <c r="A745" s="81"/>
    </row>
    <row r="746" spans="1:1" ht="15.75" customHeight="1" x14ac:dyDescent="0.3">
      <c r="A746" s="81"/>
    </row>
    <row r="747" spans="1:1" ht="15.75" customHeight="1" x14ac:dyDescent="0.3">
      <c r="A747" s="81"/>
    </row>
    <row r="748" spans="1:1" ht="15.75" customHeight="1" x14ac:dyDescent="0.3">
      <c r="A748" s="81"/>
    </row>
    <row r="749" spans="1:1" ht="15.75" customHeight="1" x14ac:dyDescent="0.3">
      <c r="A749" s="81"/>
    </row>
    <row r="750" spans="1:1" ht="15.75" customHeight="1" x14ac:dyDescent="0.3">
      <c r="A750" s="81"/>
    </row>
    <row r="751" spans="1:1" ht="15.75" customHeight="1" x14ac:dyDescent="0.3">
      <c r="A751" s="81"/>
    </row>
    <row r="752" spans="1:1" ht="15.75" customHeight="1" x14ac:dyDescent="0.3">
      <c r="A752" s="81"/>
    </row>
    <row r="753" spans="1:1" ht="15.75" customHeight="1" x14ac:dyDescent="0.3">
      <c r="A753" s="81"/>
    </row>
    <row r="754" spans="1:1" ht="15.75" customHeight="1" x14ac:dyDescent="0.3">
      <c r="A754" s="81"/>
    </row>
    <row r="755" spans="1:1" ht="15.75" customHeight="1" x14ac:dyDescent="0.3">
      <c r="A755" s="81"/>
    </row>
    <row r="756" spans="1:1" ht="15.75" customHeight="1" x14ac:dyDescent="0.3">
      <c r="A756" s="81"/>
    </row>
    <row r="757" spans="1:1" ht="15.75" customHeight="1" x14ac:dyDescent="0.3">
      <c r="A757" s="81"/>
    </row>
    <row r="758" spans="1:1" ht="15.75" customHeight="1" x14ac:dyDescent="0.3">
      <c r="A758" s="81"/>
    </row>
    <row r="759" spans="1:1" ht="15.75" customHeight="1" x14ac:dyDescent="0.3">
      <c r="A759" s="81"/>
    </row>
    <row r="760" spans="1:1" ht="15.75" customHeight="1" x14ac:dyDescent="0.3">
      <c r="A760" s="81"/>
    </row>
    <row r="761" spans="1:1" ht="15.75" customHeight="1" x14ac:dyDescent="0.3">
      <c r="A761" s="81"/>
    </row>
    <row r="762" spans="1:1" ht="15.75" customHeight="1" x14ac:dyDescent="0.3">
      <c r="A762" s="81"/>
    </row>
    <row r="763" spans="1:1" ht="15.75" customHeight="1" x14ac:dyDescent="0.3">
      <c r="A763" s="81"/>
    </row>
    <row r="764" spans="1:1" ht="15.75" customHeight="1" x14ac:dyDescent="0.3">
      <c r="A764" s="81"/>
    </row>
    <row r="765" spans="1:1" ht="15.75" customHeight="1" x14ac:dyDescent="0.3">
      <c r="A765" s="81"/>
    </row>
    <row r="766" spans="1:1" ht="15.75" customHeight="1" x14ac:dyDescent="0.3">
      <c r="A766" s="81"/>
    </row>
    <row r="767" spans="1:1" ht="15.75" customHeight="1" x14ac:dyDescent="0.3">
      <c r="A767" s="81"/>
    </row>
    <row r="768" spans="1:1" ht="15.75" customHeight="1" x14ac:dyDescent="0.3">
      <c r="A768" s="81"/>
    </row>
    <row r="769" spans="1:1" ht="15.75" customHeight="1" x14ac:dyDescent="0.3">
      <c r="A769" s="81"/>
    </row>
    <row r="770" spans="1:1" ht="15.75" customHeight="1" x14ac:dyDescent="0.3">
      <c r="A770" s="81"/>
    </row>
    <row r="771" spans="1:1" ht="15.75" customHeight="1" x14ac:dyDescent="0.3">
      <c r="A771" s="81"/>
    </row>
    <row r="772" spans="1:1" ht="15.75" customHeight="1" x14ac:dyDescent="0.3">
      <c r="A772" s="81"/>
    </row>
    <row r="773" spans="1:1" ht="15.75" customHeight="1" x14ac:dyDescent="0.3">
      <c r="A773" s="81"/>
    </row>
    <row r="774" spans="1:1" ht="15.75" customHeight="1" x14ac:dyDescent="0.3">
      <c r="A774" s="81"/>
    </row>
    <row r="775" spans="1:1" ht="15.75" customHeight="1" x14ac:dyDescent="0.3">
      <c r="A775" s="81"/>
    </row>
    <row r="776" spans="1:1" ht="15.75" customHeight="1" x14ac:dyDescent="0.3">
      <c r="A776" s="81"/>
    </row>
    <row r="777" spans="1:1" ht="15.75" customHeight="1" x14ac:dyDescent="0.3">
      <c r="A777" s="81"/>
    </row>
    <row r="778" spans="1:1" ht="15.75" customHeight="1" x14ac:dyDescent="0.3">
      <c r="A778" s="81"/>
    </row>
    <row r="779" spans="1:1" ht="15.75" customHeight="1" x14ac:dyDescent="0.3">
      <c r="A779" s="81"/>
    </row>
    <row r="780" spans="1:1" ht="15.75" customHeight="1" x14ac:dyDescent="0.3">
      <c r="A780" s="81"/>
    </row>
    <row r="781" spans="1:1" ht="15.75" customHeight="1" x14ac:dyDescent="0.3">
      <c r="A781" s="81"/>
    </row>
    <row r="782" spans="1:1" ht="15.75" customHeight="1" x14ac:dyDescent="0.3">
      <c r="A782" s="81"/>
    </row>
    <row r="783" spans="1:1" ht="15.75" customHeight="1" x14ac:dyDescent="0.3">
      <c r="A783" s="81"/>
    </row>
    <row r="784" spans="1:1" ht="15.75" customHeight="1" x14ac:dyDescent="0.3">
      <c r="A784" s="81"/>
    </row>
    <row r="785" spans="1:1" ht="15.75" customHeight="1" x14ac:dyDescent="0.3">
      <c r="A785" s="81"/>
    </row>
    <row r="786" spans="1:1" ht="15.75" customHeight="1" x14ac:dyDescent="0.3">
      <c r="A786" s="81"/>
    </row>
    <row r="787" spans="1:1" ht="15.75" customHeight="1" x14ac:dyDescent="0.3">
      <c r="A787" s="81"/>
    </row>
    <row r="788" spans="1:1" ht="15.75" customHeight="1" x14ac:dyDescent="0.3">
      <c r="A788" s="81"/>
    </row>
    <row r="789" spans="1:1" ht="15.75" customHeight="1" x14ac:dyDescent="0.3">
      <c r="A789" s="81"/>
    </row>
    <row r="790" spans="1:1" ht="15.75" customHeight="1" x14ac:dyDescent="0.3">
      <c r="A790" s="81"/>
    </row>
    <row r="791" spans="1:1" ht="15.75" customHeight="1" x14ac:dyDescent="0.3">
      <c r="A791" s="81"/>
    </row>
    <row r="792" spans="1:1" ht="15.75" customHeight="1" x14ac:dyDescent="0.3">
      <c r="A792" s="81"/>
    </row>
    <row r="793" spans="1:1" ht="15.75" customHeight="1" x14ac:dyDescent="0.3">
      <c r="A793" s="81"/>
    </row>
    <row r="794" spans="1:1" ht="15.75" customHeight="1" x14ac:dyDescent="0.3">
      <c r="A794" s="81"/>
    </row>
    <row r="795" spans="1:1" ht="15.75" customHeight="1" x14ac:dyDescent="0.3">
      <c r="A795" s="81"/>
    </row>
    <row r="796" spans="1:1" ht="15.75" customHeight="1" x14ac:dyDescent="0.3">
      <c r="A796" s="81"/>
    </row>
    <row r="797" spans="1:1" ht="15.75" customHeight="1" x14ac:dyDescent="0.3">
      <c r="A797" s="81"/>
    </row>
    <row r="798" spans="1:1" ht="15.75" customHeight="1" x14ac:dyDescent="0.3">
      <c r="A798" s="81"/>
    </row>
    <row r="799" spans="1:1" ht="15.75" customHeight="1" x14ac:dyDescent="0.3">
      <c r="A799" s="81"/>
    </row>
    <row r="800" spans="1:1" ht="15.75" customHeight="1" x14ac:dyDescent="0.3">
      <c r="A800" s="81"/>
    </row>
    <row r="801" spans="1:1" ht="15.75" customHeight="1" x14ac:dyDescent="0.3">
      <c r="A801" s="81"/>
    </row>
    <row r="802" spans="1:1" ht="15.75" customHeight="1" x14ac:dyDescent="0.3">
      <c r="A802" s="81"/>
    </row>
    <row r="803" spans="1:1" ht="15.75" customHeight="1" x14ac:dyDescent="0.3">
      <c r="A803" s="81"/>
    </row>
    <row r="804" spans="1:1" ht="15.75" customHeight="1" x14ac:dyDescent="0.3">
      <c r="A804" s="81"/>
    </row>
    <row r="805" spans="1:1" ht="15.75" customHeight="1" x14ac:dyDescent="0.3">
      <c r="A805" s="81"/>
    </row>
    <row r="806" spans="1:1" ht="15.75" customHeight="1" x14ac:dyDescent="0.3">
      <c r="A806" s="81"/>
    </row>
    <row r="807" spans="1:1" ht="15.75" customHeight="1" x14ac:dyDescent="0.3">
      <c r="A807" s="81"/>
    </row>
    <row r="808" spans="1:1" ht="15.75" customHeight="1" x14ac:dyDescent="0.3">
      <c r="A808" s="81"/>
    </row>
    <row r="809" spans="1:1" ht="15.75" customHeight="1" x14ac:dyDescent="0.3">
      <c r="A809" s="81"/>
    </row>
    <row r="810" spans="1:1" ht="15.75" customHeight="1" x14ac:dyDescent="0.3">
      <c r="A810" s="81"/>
    </row>
    <row r="811" spans="1:1" ht="15.75" customHeight="1" x14ac:dyDescent="0.3">
      <c r="A811" s="81"/>
    </row>
    <row r="812" spans="1:1" ht="15.75" customHeight="1" x14ac:dyDescent="0.3">
      <c r="A812" s="81"/>
    </row>
    <row r="813" spans="1:1" ht="15.75" customHeight="1" x14ac:dyDescent="0.3">
      <c r="A813" s="81"/>
    </row>
    <row r="814" spans="1:1" ht="15.75" customHeight="1" x14ac:dyDescent="0.3">
      <c r="A814" s="81"/>
    </row>
    <row r="815" spans="1:1" ht="15.75" customHeight="1" x14ac:dyDescent="0.3">
      <c r="A815" s="81"/>
    </row>
    <row r="816" spans="1:1" ht="15.75" customHeight="1" x14ac:dyDescent="0.3">
      <c r="A816" s="81"/>
    </row>
    <row r="817" spans="1:1" ht="15.75" customHeight="1" x14ac:dyDescent="0.3">
      <c r="A817" s="81"/>
    </row>
    <row r="818" spans="1:1" ht="15.75" customHeight="1" x14ac:dyDescent="0.3">
      <c r="A818" s="81"/>
    </row>
    <row r="819" spans="1:1" ht="15.75" customHeight="1" x14ac:dyDescent="0.3">
      <c r="A819" s="81"/>
    </row>
    <row r="820" spans="1:1" ht="15.75" customHeight="1" x14ac:dyDescent="0.3">
      <c r="A820" s="81"/>
    </row>
    <row r="821" spans="1:1" ht="15.75" customHeight="1" x14ac:dyDescent="0.3">
      <c r="A821" s="81"/>
    </row>
    <row r="822" spans="1:1" ht="15.75" customHeight="1" x14ac:dyDescent="0.3">
      <c r="A822" s="81"/>
    </row>
    <row r="823" spans="1:1" ht="15.75" customHeight="1" x14ac:dyDescent="0.3">
      <c r="A823" s="81"/>
    </row>
    <row r="824" spans="1:1" ht="15.75" customHeight="1" x14ac:dyDescent="0.3">
      <c r="A824" s="81"/>
    </row>
    <row r="825" spans="1:1" ht="15.75" customHeight="1" x14ac:dyDescent="0.3">
      <c r="A825" s="81"/>
    </row>
    <row r="826" spans="1:1" ht="15.75" customHeight="1" x14ac:dyDescent="0.3">
      <c r="A826" s="81"/>
    </row>
    <row r="827" spans="1:1" ht="15.75" customHeight="1" x14ac:dyDescent="0.3">
      <c r="A827" s="81"/>
    </row>
    <row r="828" spans="1:1" ht="15.75" customHeight="1" x14ac:dyDescent="0.3">
      <c r="A828" s="81"/>
    </row>
    <row r="829" spans="1:1" ht="15.75" customHeight="1" x14ac:dyDescent="0.3">
      <c r="A829" s="81"/>
    </row>
    <row r="830" spans="1:1" ht="15.75" customHeight="1" x14ac:dyDescent="0.3">
      <c r="A830" s="81"/>
    </row>
    <row r="831" spans="1:1" ht="15.75" customHeight="1" x14ac:dyDescent="0.3">
      <c r="A831" s="81"/>
    </row>
    <row r="832" spans="1:1" ht="15.75" customHeight="1" x14ac:dyDescent="0.3">
      <c r="A832" s="81"/>
    </row>
    <row r="833" spans="1:1" ht="15.75" customHeight="1" x14ac:dyDescent="0.3">
      <c r="A833" s="81"/>
    </row>
    <row r="834" spans="1:1" ht="15.75" customHeight="1" x14ac:dyDescent="0.3">
      <c r="A834" s="81"/>
    </row>
    <row r="835" spans="1:1" ht="15.75" customHeight="1" x14ac:dyDescent="0.3">
      <c r="A835" s="81"/>
    </row>
    <row r="836" spans="1:1" ht="15.75" customHeight="1" x14ac:dyDescent="0.3">
      <c r="A836" s="81"/>
    </row>
    <row r="837" spans="1:1" ht="15.75" customHeight="1" x14ac:dyDescent="0.3">
      <c r="A837" s="81"/>
    </row>
    <row r="838" spans="1:1" ht="15.75" customHeight="1" x14ac:dyDescent="0.3">
      <c r="A838" s="81"/>
    </row>
    <row r="839" spans="1:1" ht="15.75" customHeight="1" x14ac:dyDescent="0.3">
      <c r="A839" s="81"/>
    </row>
    <row r="840" spans="1:1" ht="15.75" customHeight="1" x14ac:dyDescent="0.3">
      <c r="A840" s="81"/>
    </row>
    <row r="841" spans="1:1" ht="15.75" customHeight="1" x14ac:dyDescent="0.3">
      <c r="A841" s="81"/>
    </row>
    <row r="842" spans="1:1" ht="15.75" customHeight="1" x14ac:dyDescent="0.3">
      <c r="A842" s="81"/>
    </row>
    <row r="843" spans="1:1" ht="15.75" customHeight="1" x14ac:dyDescent="0.3">
      <c r="A843" s="81"/>
    </row>
    <row r="844" spans="1:1" ht="15.75" customHeight="1" x14ac:dyDescent="0.3">
      <c r="A844" s="81"/>
    </row>
    <row r="845" spans="1:1" ht="15.75" customHeight="1" x14ac:dyDescent="0.3">
      <c r="A845" s="81"/>
    </row>
    <row r="846" spans="1:1" ht="15.75" customHeight="1" x14ac:dyDescent="0.3">
      <c r="A846" s="81"/>
    </row>
    <row r="847" spans="1:1" ht="15.75" customHeight="1" x14ac:dyDescent="0.3">
      <c r="A847" s="81"/>
    </row>
    <row r="848" spans="1:1" ht="15.75" customHeight="1" x14ac:dyDescent="0.3">
      <c r="A848" s="81"/>
    </row>
    <row r="849" spans="1:1" ht="15.75" customHeight="1" x14ac:dyDescent="0.3">
      <c r="A849" s="81"/>
    </row>
    <row r="850" spans="1:1" ht="15.75" customHeight="1" x14ac:dyDescent="0.3">
      <c r="A850" s="81"/>
    </row>
    <row r="851" spans="1:1" ht="15.75" customHeight="1" x14ac:dyDescent="0.3">
      <c r="A851" s="81"/>
    </row>
    <row r="852" spans="1:1" ht="15.75" customHeight="1" x14ac:dyDescent="0.3">
      <c r="A852" s="81"/>
    </row>
    <row r="853" spans="1:1" ht="15.75" customHeight="1" x14ac:dyDescent="0.3">
      <c r="A853" s="81"/>
    </row>
    <row r="854" spans="1:1" ht="15.75" customHeight="1" x14ac:dyDescent="0.3">
      <c r="A854" s="81"/>
    </row>
    <row r="855" spans="1:1" ht="15.75" customHeight="1" x14ac:dyDescent="0.3">
      <c r="A855" s="81"/>
    </row>
    <row r="856" spans="1:1" ht="15.75" customHeight="1" x14ac:dyDescent="0.3">
      <c r="A856" s="81"/>
    </row>
    <row r="857" spans="1:1" ht="15.75" customHeight="1" x14ac:dyDescent="0.3">
      <c r="A857" s="81"/>
    </row>
    <row r="858" spans="1:1" ht="15.75" customHeight="1" x14ac:dyDescent="0.3">
      <c r="A858" s="81"/>
    </row>
    <row r="859" spans="1:1" ht="15.75" customHeight="1" x14ac:dyDescent="0.3">
      <c r="A859" s="81"/>
    </row>
    <row r="860" spans="1:1" ht="15.75" customHeight="1" x14ac:dyDescent="0.3">
      <c r="A860" s="81"/>
    </row>
    <row r="861" spans="1:1" ht="15.75" customHeight="1" x14ac:dyDescent="0.3">
      <c r="A861" s="81"/>
    </row>
    <row r="862" spans="1:1" ht="15.75" customHeight="1" x14ac:dyDescent="0.3">
      <c r="A862" s="81"/>
    </row>
    <row r="863" spans="1:1" ht="15.75" customHeight="1" x14ac:dyDescent="0.3">
      <c r="A863" s="81"/>
    </row>
    <row r="864" spans="1:1" ht="15.75" customHeight="1" x14ac:dyDescent="0.3">
      <c r="A864" s="81"/>
    </row>
    <row r="865" spans="1:1" ht="15.75" customHeight="1" x14ac:dyDescent="0.3">
      <c r="A865" s="81"/>
    </row>
    <row r="866" spans="1:1" ht="15.75" customHeight="1" x14ac:dyDescent="0.3">
      <c r="A866" s="81"/>
    </row>
    <row r="867" spans="1:1" ht="15.75" customHeight="1" x14ac:dyDescent="0.3">
      <c r="A867" s="81"/>
    </row>
    <row r="868" spans="1:1" ht="15.75" customHeight="1" x14ac:dyDescent="0.3">
      <c r="A868" s="81"/>
    </row>
    <row r="869" spans="1:1" ht="15.75" customHeight="1" x14ac:dyDescent="0.3">
      <c r="A869" s="81"/>
    </row>
    <row r="870" spans="1:1" ht="15.75" customHeight="1" x14ac:dyDescent="0.3">
      <c r="A870" s="81"/>
    </row>
    <row r="871" spans="1:1" ht="15.75" customHeight="1" x14ac:dyDescent="0.3">
      <c r="A871" s="81"/>
    </row>
    <row r="872" spans="1:1" ht="15.75" customHeight="1" x14ac:dyDescent="0.3">
      <c r="A872" s="81"/>
    </row>
    <row r="873" spans="1:1" ht="15.75" customHeight="1" x14ac:dyDescent="0.3">
      <c r="A873" s="81"/>
    </row>
    <row r="874" spans="1:1" ht="15.75" customHeight="1" x14ac:dyDescent="0.3">
      <c r="A874" s="81"/>
    </row>
    <row r="875" spans="1:1" ht="15.75" customHeight="1" x14ac:dyDescent="0.3">
      <c r="A875" s="81"/>
    </row>
    <row r="876" spans="1:1" ht="15.75" customHeight="1" x14ac:dyDescent="0.3">
      <c r="A876" s="81"/>
    </row>
    <row r="877" spans="1:1" ht="15.75" customHeight="1" x14ac:dyDescent="0.3">
      <c r="A877" s="81"/>
    </row>
    <row r="878" spans="1:1" ht="15.75" customHeight="1" x14ac:dyDescent="0.3">
      <c r="A878" s="81"/>
    </row>
    <row r="879" spans="1:1" ht="15.75" customHeight="1" x14ac:dyDescent="0.3">
      <c r="A879" s="81"/>
    </row>
    <row r="880" spans="1:1" ht="15.75" customHeight="1" x14ac:dyDescent="0.3">
      <c r="A880" s="81"/>
    </row>
    <row r="881" spans="1:1" ht="15.75" customHeight="1" x14ac:dyDescent="0.3">
      <c r="A881" s="81"/>
    </row>
    <row r="882" spans="1:1" ht="15.75" customHeight="1" x14ac:dyDescent="0.3">
      <c r="A882" s="81"/>
    </row>
    <row r="883" spans="1:1" ht="15.75" customHeight="1" x14ac:dyDescent="0.3">
      <c r="A883" s="81"/>
    </row>
    <row r="884" spans="1:1" ht="15.75" customHeight="1" x14ac:dyDescent="0.3">
      <c r="A884" s="81"/>
    </row>
    <row r="885" spans="1:1" ht="15.75" customHeight="1" x14ac:dyDescent="0.3">
      <c r="A885" s="81"/>
    </row>
    <row r="886" spans="1:1" ht="15.75" customHeight="1" x14ac:dyDescent="0.3">
      <c r="A886" s="81"/>
    </row>
    <row r="887" spans="1:1" ht="15.75" customHeight="1" x14ac:dyDescent="0.3">
      <c r="A887" s="81"/>
    </row>
    <row r="888" spans="1:1" ht="15.75" customHeight="1" x14ac:dyDescent="0.3">
      <c r="A888" s="81"/>
    </row>
    <row r="889" spans="1:1" ht="15.75" customHeight="1" x14ac:dyDescent="0.3">
      <c r="A889" s="81"/>
    </row>
    <row r="890" spans="1:1" ht="15.75" customHeight="1" x14ac:dyDescent="0.3">
      <c r="A890" s="81"/>
    </row>
    <row r="891" spans="1:1" ht="15.75" customHeight="1" x14ac:dyDescent="0.3">
      <c r="A891" s="81"/>
    </row>
    <row r="892" spans="1:1" ht="15.75" customHeight="1" x14ac:dyDescent="0.3">
      <c r="A892" s="81"/>
    </row>
    <row r="893" spans="1:1" ht="15.75" customHeight="1" x14ac:dyDescent="0.3">
      <c r="A893" s="81"/>
    </row>
    <row r="894" spans="1:1" ht="15.75" customHeight="1" x14ac:dyDescent="0.3">
      <c r="A894" s="81"/>
    </row>
    <row r="895" spans="1:1" ht="15.75" customHeight="1" x14ac:dyDescent="0.3">
      <c r="A895" s="81"/>
    </row>
    <row r="896" spans="1:1" ht="15.75" customHeight="1" x14ac:dyDescent="0.3">
      <c r="A896" s="81"/>
    </row>
    <row r="897" spans="1:1" ht="15.75" customHeight="1" x14ac:dyDescent="0.3">
      <c r="A897" s="81"/>
    </row>
    <row r="898" spans="1:1" ht="15.75" customHeight="1" x14ac:dyDescent="0.3">
      <c r="A898" s="81"/>
    </row>
    <row r="899" spans="1:1" ht="15.75" customHeight="1" x14ac:dyDescent="0.3">
      <c r="A899" s="81"/>
    </row>
    <row r="900" spans="1:1" ht="15.75" customHeight="1" x14ac:dyDescent="0.3">
      <c r="A900" s="81"/>
    </row>
    <row r="901" spans="1:1" ht="15.75" customHeight="1" x14ac:dyDescent="0.3">
      <c r="A901" s="81"/>
    </row>
    <row r="902" spans="1:1" ht="15.75" customHeight="1" x14ac:dyDescent="0.3">
      <c r="A902" s="81"/>
    </row>
    <row r="903" spans="1:1" ht="15.75" customHeight="1" x14ac:dyDescent="0.3">
      <c r="A903" s="81"/>
    </row>
    <row r="904" spans="1:1" ht="15.75" customHeight="1" x14ac:dyDescent="0.3">
      <c r="A904" s="81"/>
    </row>
    <row r="905" spans="1:1" ht="15.75" customHeight="1" x14ac:dyDescent="0.3">
      <c r="A905" s="81"/>
    </row>
    <row r="906" spans="1:1" ht="15.75" customHeight="1" x14ac:dyDescent="0.3">
      <c r="A906" s="81"/>
    </row>
    <row r="907" spans="1:1" ht="15.75" customHeight="1" x14ac:dyDescent="0.3">
      <c r="A907" s="81"/>
    </row>
    <row r="908" spans="1:1" ht="15.75" customHeight="1" x14ac:dyDescent="0.3">
      <c r="A908" s="81"/>
    </row>
    <row r="909" spans="1:1" ht="15.75" customHeight="1" x14ac:dyDescent="0.3">
      <c r="A909" s="81"/>
    </row>
    <row r="910" spans="1:1" ht="15.75" customHeight="1" x14ac:dyDescent="0.3">
      <c r="A910" s="81"/>
    </row>
    <row r="911" spans="1:1" ht="15.75" customHeight="1" x14ac:dyDescent="0.3">
      <c r="A911" s="81"/>
    </row>
    <row r="912" spans="1:1" ht="15.75" customHeight="1" x14ac:dyDescent="0.3">
      <c r="A912" s="81"/>
    </row>
    <row r="913" spans="1:1" ht="15.75" customHeight="1" x14ac:dyDescent="0.3">
      <c r="A913" s="81"/>
    </row>
    <row r="914" spans="1:1" ht="15.75" customHeight="1" x14ac:dyDescent="0.3">
      <c r="A914" s="81"/>
    </row>
    <row r="915" spans="1:1" ht="15.75" customHeight="1" x14ac:dyDescent="0.3">
      <c r="A915" s="81"/>
    </row>
    <row r="916" spans="1:1" ht="15.75" customHeight="1" x14ac:dyDescent="0.3">
      <c r="A916" s="81"/>
    </row>
    <row r="917" spans="1:1" ht="15.75" customHeight="1" x14ac:dyDescent="0.3">
      <c r="A917" s="81"/>
    </row>
    <row r="918" spans="1:1" ht="15.75" customHeight="1" x14ac:dyDescent="0.3">
      <c r="A918" s="81"/>
    </row>
    <row r="919" spans="1:1" ht="15.75" customHeight="1" x14ac:dyDescent="0.3">
      <c r="A919" s="81"/>
    </row>
    <row r="920" spans="1:1" ht="15.75" customHeight="1" x14ac:dyDescent="0.3">
      <c r="A920" s="81"/>
    </row>
    <row r="921" spans="1:1" ht="15.75" customHeight="1" x14ac:dyDescent="0.3">
      <c r="A921" s="81"/>
    </row>
    <row r="922" spans="1:1" ht="15.75" customHeight="1" x14ac:dyDescent="0.3">
      <c r="A922" s="81"/>
    </row>
    <row r="923" spans="1:1" ht="15.75" customHeight="1" x14ac:dyDescent="0.3">
      <c r="A923" s="81"/>
    </row>
    <row r="924" spans="1:1" ht="15.75" customHeight="1" x14ac:dyDescent="0.3">
      <c r="A924" s="81"/>
    </row>
    <row r="925" spans="1:1" ht="15.75" customHeight="1" x14ac:dyDescent="0.3">
      <c r="A925" s="81"/>
    </row>
    <row r="926" spans="1:1" ht="15.75" customHeight="1" x14ac:dyDescent="0.3">
      <c r="A926" s="81"/>
    </row>
    <row r="927" spans="1:1" ht="15.75" customHeight="1" x14ac:dyDescent="0.3">
      <c r="A927" s="81"/>
    </row>
    <row r="928" spans="1:1" ht="15.75" customHeight="1" x14ac:dyDescent="0.3">
      <c r="A928" s="81"/>
    </row>
    <row r="929" spans="1:1" ht="15.75" customHeight="1" x14ac:dyDescent="0.3">
      <c r="A929" s="81"/>
    </row>
    <row r="930" spans="1:1" ht="15.75" customHeight="1" x14ac:dyDescent="0.3">
      <c r="A930" s="81"/>
    </row>
    <row r="931" spans="1:1" ht="15.75" customHeight="1" x14ac:dyDescent="0.3">
      <c r="A931" s="81"/>
    </row>
    <row r="932" spans="1:1" ht="15.75" customHeight="1" x14ac:dyDescent="0.3">
      <c r="A932" s="81"/>
    </row>
    <row r="933" spans="1:1" ht="15.75" customHeight="1" x14ac:dyDescent="0.3">
      <c r="A933" s="81"/>
    </row>
    <row r="934" spans="1:1" ht="15.75" customHeight="1" x14ac:dyDescent="0.3">
      <c r="A934" s="81"/>
    </row>
    <row r="935" spans="1:1" ht="15.75" customHeight="1" x14ac:dyDescent="0.3">
      <c r="A935" s="81"/>
    </row>
    <row r="936" spans="1:1" ht="15.75" customHeight="1" x14ac:dyDescent="0.3">
      <c r="A936" s="81"/>
    </row>
    <row r="937" spans="1:1" ht="15.75" customHeight="1" x14ac:dyDescent="0.3">
      <c r="A937" s="81"/>
    </row>
    <row r="938" spans="1:1" ht="15.75" customHeight="1" x14ac:dyDescent="0.3">
      <c r="A938" s="81"/>
    </row>
    <row r="939" spans="1:1" ht="15.75" customHeight="1" x14ac:dyDescent="0.3">
      <c r="A939" s="81"/>
    </row>
    <row r="940" spans="1:1" ht="15.75" customHeight="1" x14ac:dyDescent="0.3">
      <c r="A940" s="81"/>
    </row>
    <row r="941" spans="1:1" ht="15.75" customHeight="1" x14ac:dyDescent="0.3">
      <c r="A941" s="81"/>
    </row>
    <row r="942" spans="1:1" ht="15.75" customHeight="1" x14ac:dyDescent="0.3">
      <c r="A942" s="81"/>
    </row>
    <row r="943" spans="1:1" ht="15.75" customHeight="1" x14ac:dyDescent="0.3">
      <c r="A943" s="81"/>
    </row>
    <row r="944" spans="1:1" ht="15.75" customHeight="1" x14ac:dyDescent="0.3">
      <c r="A944" s="81"/>
    </row>
    <row r="945" spans="1:1" ht="15.75" customHeight="1" x14ac:dyDescent="0.3">
      <c r="A945" s="81"/>
    </row>
    <row r="946" spans="1:1" ht="15.75" customHeight="1" x14ac:dyDescent="0.3">
      <c r="A946" s="81"/>
    </row>
    <row r="947" spans="1:1" ht="15.75" customHeight="1" x14ac:dyDescent="0.3">
      <c r="A947" s="81"/>
    </row>
    <row r="948" spans="1:1" ht="15.75" customHeight="1" x14ac:dyDescent="0.3">
      <c r="A948" s="81"/>
    </row>
    <row r="949" spans="1:1" ht="15.75" customHeight="1" x14ac:dyDescent="0.3">
      <c r="A949" s="81"/>
    </row>
    <row r="950" spans="1:1" ht="15.75" customHeight="1" x14ac:dyDescent="0.3">
      <c r="A950" s="81"/>
    </row>
    <row r="951" spans="1:1" ht="15.75" customHeight="1" x14ac:dyDescent="0.3">
      <c r="A951" s="81"/>
    </row>
    <row r="952" spans="1:1" ht="15.75" customHeight="1" x14ac:dyDescent="0.3">
      <c r="A952" s="81"/>
    </row>
    <row r="953" spans="1:1" ht="15.75" customHeight="1" x14ac:dyDescent="0.3">
      <c r="A953" s="81"/>
    </row>
    <row r="954" spans="1:1" ht="15.75" customHeight="1" x14ac:dyDescent="0.3">
      <c r="A954" s="81"/>
    </row>
    <row r="955" spans="1:1" ht="15.75" customHeight="1" x14ac:dyDescent="0.3">
      <c r="A955" s="81"/>
    </row>
    <row r="956" spans="1:1" ht="15.75" customHeight="1" x14ac:dyDescent="0.3">
      <c r="A956" s="81"/>
    </row>
    <row r="957" spans="1:1" ht="15.75" customHeight="1" x14ac:dyDescent="0.3">
      <c r="A957" s="81"/>
    </row>
    <row r="958" spans="1:1" ht="15.75" customHeight="1" x14ac:dyDescent="0.3">
      <c r="A958" s="81"/>
    </row>
    <row r="959" spans="1:1" ht="15.75" customHeight="1" x14ac:dyDescent="0.3">
      <c r="A959" s="81"/>
    </row>
    <row r="960" spans="1:1" ht="15.75" customHeight="1" x14ac:dyDescent="0.3">
      <c r="A960" s="81"/>
    </row>
    <row r="961" spans="1:1" ht="15.75" customHeight="1" x14ac:dyDescent="0.3">
      <c r="A961" s="81"/>
    </row>
    <row r="962" spans="1:1" ht="15.75" customHeight="1" x14ac:dyDescent="0.3">
      <c r="A962" s="81"/>
    </row>
    <row r="963" spans="1:1" ht="15.75" customHeight="1" x14ac:dyDescent="0.3">
      <c r="A963" s="81"/>
    </row>
    <row r="964" spans="1:1" ht="15.75" customHeight="1" x14ac:dyDescent="0.3">
      <c r="A964" s="81"/>
    </row>
    <row r="965" spans="1:1" ht="15.75" customHeight="1" x14ac:dyDescent="0.3">
      <c r="A965" s="81"/>
    </row>
    <row r="966" spans="1:1" ht="15.75" customHeight="1" x14ac:dyDescent="0.3">
      <c r="A966" s="81"/>
    </row>
    <row r="967" spans="1:1" ht="15.75" customHeight="1" x14ac:dyDescent="0.3">
      <c r="A967" s="81"/>
    </row>
    <row r="968" spans="1:1" ht="15.75" customHeight="1" x14ac:dyDescent="0.3">
      <c r="A968" s="81"/>
    </row>
    <row r="969" spans="1:1" ht="15.75" customHeight="1" x14ac:dyDescent="0.3">
      <c r="A969" s="81"/>
    </row>
    <row r="970" spans="1:1" ht="15.75" customHeight="1" x14ac:dyDescent="0.3">
      <c r="A970" s="81"/>
    </row>
    <row r="971" spans="1:1" ht="15.75" customHeight="1" x14ac:dyDescent="0.3">
      <c r="A971" s="81"/>
    </row>
    <row r="972" spans="1:1" ht="15.75" customHeight="1" x14ac:dyDescent="0.3">
      <c r="A972" s="81"/>
    </row>
    <row r="973" spans="1:1" ht="15.75" customHeight="1" x14ac:dyDescent="0.3">
      <c r="A973" s="81"/>
    </row>
    <row r="974" spans="1:1" ht="15.75" customHeight="1" x14ac:dyDescent="0.3">
      <c r="A974" s="81"/>
    </row>
    <row r="975" spans="1:1" ht="15.75" customHeight="1" x14ac:dyDescent="0.3">
      <c r="A975" s="81"/>
    </row>
    <row r="976" spans="1:1" ht="15.75" customHeight="1" x14ac:dyDescent="0.3">
      <c r="A976" s="81"/>
    </row>
    <row r="977" spans="1:1" ht="15.75" customHeight="1" x14ac:dyDescent="0.3">
      <c r="A977" s="81"/>
    </row>
    <row r="978" spans="1:1" ht="15.75" customHeight="1" x14ac:dyDescent="0.3">
      <c r="A978" s="81"/>
    </row>
    <row r="979" spans="1:1" ht="15.75" customHeight="1" x14ac:dyDescent="0.3">
      <c r="A979" s="81"/>
    </row>
    <row r="980" spans="1:1" ht="15.75" customHeight="1" x14ac:dyDescent="0.3">
      <c r="A980" s="81"/>
    </row>
    <row r="981" spans="1:1" ht="15.75" customHeight="1" x14ac:dyDescent="0.3">
      <c r="A981" s="81"/>
    </row>
    <row r="982" spans="1:1" ht="15.75" customHeight="1" x14ac:dyDescent="0.3">
      <c r="A982" s="81"/>
    </row>
    <row r="983" spans="1:1" ht="15.75" customHeight="1" x14ac:dyDescent="0.3">
      <c r="A983" s="81"/>
    </row>
    <row r="984" spans="1:1" ht="15.75" customHeight="1" x14ac:dyDescent="0.3">
      <c r="A984" s="81"/>
    </row>
    <row r="985" spans="1:1" ht="15.75" customHeight="1" x14ac:dyDescent="0.3">
      <c r="A985" s="81"/>
    </row>
    <row r="986" spans="1:1" ht="15.75" customHeight="1" x14ac:dyDescent="0.3">
      <c r="A986" s="81"/>
    </row>
    <row r="987" spans="1:1" ht="15.75" customHeight="1" x14ac:dyDescent="0.3">
      <c r="A987" s="81"/>
    </row>
    <row r="988" spans="1:1" ht="15.75" customHeight="1" x14ac:dyDescent="0.3">
      <c r="A988" s="81"/>
    </row>
    <row r="989" spans="1:1" ht="15.75" customHeight="1" x14ac:dyDescent="0.3">
      <c r="A989" s="81"/>
    </row>
    <row r="990" spans="1:1" ht="15.75" customHeight="1" x14ac:dyDescent="0.3">
      <c r="A990" s="81"/>
    </row>
    <row r="991" spans="1:1" ht="15.75" customHeight="1" x14ac:dyDescent="0.3">
      <c r="A991" s="81"/>
    </row>
    <row r="992" spans="1:1" ht="15.75" customHeight="1" x14ac:dyDescent="0.3">
      <c r="A992" s="81"/>
    </row>
    <row r="993" spans="1:1" ht="15.75" customHeight="1" x14ac:dyDescent="0.3">
      <c r="A993" s="81"/>
    </row>
    <row r="994" spans="1:1" ht="15.75" customHeight="1" x14ac:dyDescent="0.3">
      <c r="A994" s="81"/>
    </row>
    <row r="995" spans="1:1" ht="15.75" customHeight="1" x14ac:dyDescent="0.3">
      <c r="A995" s="81"/>
    </row>
    <row r="996" spans="1:1" ht="15.75" customHeight="1" x14ac:dyDescent="0.3">
      <c r="A996" s="81"/>
    </row>
  </sheetData>
  <mergeCells count="40">
    <mergeCell ref="B76:B77"/>
    <mergeCell ref="H76:I76"/>
    <mergeCell ref="C67:G67"/>
    <mergeCell ref="C76:G76"/>
    <mergeCell ref="B1:J1"/>
    <mergeCell ref="B53:B54"/>
    <mergeCell ref="H53:I53"/>
    <mergeCell ref="B60:B61"/>
    <mergeCell ref="H60:I60"/>
    <mergeCell ref="B67:B68"/>
    <mergeCell ref="H67:I67"/>
    <mergeCell ref="B3:J3"/>
    <mergeCell ref="B17:J17"/>
    <mergeCell ref="B26:J26"/>
    <mergeCell ref="B32:J32"/>
    <mergeCell ref="B38:J38"/>
    <mergeCell ref="B45:J45"/>
    <mergeCell ref="B59:J59"/>
    <mergeCell ref="B4:B5"/>
    <mergeCell ref="H4:I4"/>
    <mergeCell ref="B18:B19"/>
    <mergeCell ref="H18:I18"/>
    <mergeCell ref="B27:B28"/>
    <mergeCell ref="H27:I27"/>
    <mergeCell ref="B66:J66"/>
    <mergeCell ref="C4:G4"/>
    <mergeCell ref="C18:G18"/>
    <mergeCell ref="C27:G27"/>
    <mergeCell ref="C33:G33"/>
    <mergeCell ref="C39:G39"/>
    <mergeCell ref="C46:G46"/>
    <mergeCell ref="C53:G53"/>
    <mergeCell ref="C60:G60"/>
    <mergeCell ref="B39:B40"/>
    <mergeCell ref="H39:I39"/>
    <mergeCell ref="B46:B47"/>
    <mergeCell ref="H46:I46"/>
    <mergeCell ref="B33:B34"/>
    <mergeCell ref="H33:I33"/>
    <mergeCell ref="B52:J52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6172-F30E-4F56-A136-8F1257C83B9C}">
  <dimension ref="A1:Y996"/>
  <sheetViews>
    <sheetView topLeftCell="B1" zoomScale="85" zoomScaleNormal="85" workbookViewId="0">
      <selection activeCell="B76" sqref="B76:B77"/>
    </sheetView>
  </sheetViews>
  <sheetFormatPr baseColWidth="10" defaultColWidth="14.453125" defaultRowHeight="15" customHeight="1" x14ac:dyDescent="0.3"/>
  <cols>
    <col min="1" max="1" width="2.81640625" style="80" customWidth="1"/>
    <col min="2" max="2" width="49.453125" style="82" customWidth="1"/>
    <col min="3" max="3" width="22.7265625" style="134" customWidth="1"/>
    <col min="4" max="4" width="22.7265625" style="134" hidden="1" customWidth="1"/>
    <col min="5" max="9" width="22.7265625" style="134" customWidth="1"/>
    <col min="10" max="11" width="14.453125" style="80" hidden="1" customWidth="1"/>
    <col min="12" max="13" width="14.453125" style="80"/>
    <col min="14" max="14" width="19.26953125" style="80" customWidth="1"/>
    <col min="15" max="16384" width="14.453125" style="80"/>
  </cols>
  <sheetData>
    <row r="1" spans="1:14" ht="14.5" x14ac:dyDescent="0.3">
      <c r="A1" s="81"/>
      <c r="B1" s="286" t="s">
        <v>209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4" ht="14.5" x14ac:dyDescent="0.3">
      <c r="A2" s="81"/>
      <c r="G2" s="151"/>
      <c r="H2" s="151"/>
      <c r="I2" s="151"/>
    </row>
    <row r="3" spans="1:14" ht="27" customHeight="1" x14ac:dyDescent="0.3">
      <c r="A3" s="81"/>
      <c r="B3" s="287" t="s">
        <v>198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</row>
    <row r="4" spans="1:14" s="135" customFormat="1" ht="27" customHeight="1" x14ac:dyDescent="0.35">
      <c r="A4" s="81"/>
      <c r="B4" s="284" t="s">
        <v>87</v>
      </c>
      <c r="C4" s="290" t="s">
        <v>175</v>
      </c>
      <c r="D4" s="291"/>
      <c r="E4" s="291"/>
      <c r="F4" s="291"/>
      <c r="G4" s="291"/>
      <c r="H4" s="291"/>
      <c r="I4" s="291"/>
      <c r="L4" s="288" t="s">
        <v>153</v>
      </c>
      <c r="M4" s="289"/>
      <c r="N4" s="157" t="s">
        <v>176</v>
      </c>
    </row>
    <row r="5" spans="1:14" s="135" customFormat="1" ht="31.5" x14ac:dyDescent="0.35">
      <c r="A5" s="81"/>
      <c r="B5" s="284"/>
      <c r="C5" s="158" t="s">
        <v>170</v>
      </c>
      <c r="D5" s="159" t="s">
        <v>173</v>
      </c>
      <c r="E5" s="159" t="s">
        <v>172</v>
      </c>
      <c r="F5" s="159" t="s">
        <v>190</v>
      </c>
      <c r="G5" s="159" t="s">
        <v>188</v>
      </c>
      <c r="H5" s="132" t="s">
        <v>194</v>
      </c>
      <c r="I5" s="132" t="s">
        <v>195</v>
      </c>
      <c r="J5" s="152" t="s">
        <v>189</v>
      </c>
      <c r="L5" s="124" t="s">
        <v>168</v>
      </c>
      <c r="M5" s="124" t="s">
        <v>170</v>
      </c>
      <c r="N5" s="133" t="s">
        <v>171</v>
      </c>
    </row>
    <row r="6" spans="1:14" s="135" customFormat="1" ht="14.5" x14ac:dyDescent="0.35">
      <c r="A6" s="81"/>
      <c r="B6" s="136" t="s">
        <v>157</v>
      </c>
      <c r="C6" s="125">
        <v>660</v>
      </c>
      <c r="D6" s="125">
        <f t="shared" ref="D6:D14" si="0">C6/0.56</f>
        <v>1178.5714285714284</v>
      </c>
      <c r="E6" s="125">
        <f t="shared" ref="E6:E14" si="1">D6-C6</f>
        <v>518.57142857142844</v>
      </c>
      <c r="F6" s="125">
        <f t="shared" ref="F6:F14" si="2">J6*$K$78</f>
        <v>358.8492097264438</v>
      </c>
      <c r="G6" s="125">
        <f>C6+E6+F6</f>
        <v>1537.4206382978723</v>
      </c>
      <c r="H6" s="125" t="s">
        <v>197</v>
      </c>
      <c r="I6" s="125" t="s">
        <v>207</v>
      </c>
      <c r="J6" s="153">
        <f>C6/$C$15</f>
        <v>0.2247191011235955</v>
      </c>
      <c r="L6" s="138">
        <v>60</v>
      </c>
      <c r="M6" s="125">
        <v>660</v>
      </c>
      <c r="N6" s="138">
        <f t="shared" ref="N6:N14" si="3">C6-M6</f>
        <v>0</v>
      </c>
    </row>
    <row r="7" spans="1:14" s="135" customFormat="1" ht="14.5" x14ac:dyDescent="0.35">
      <c r="A7" s="81"/>
      <c r="B7" s="139" t="s">
        <v>158</v>
      </c>
      <c r="C7" s="130">
        <v>671</v>
      </c>
      <c r="D7" s="130">
        <f t="shared" si="0"/>
        <v>1198.2142857142856</v>
      </c>
      <c r="E7" s="130">
        <f t="shared" si="1"/>
        <v>527.21428571428555</v>
      </c>
      <c r="F7" s="130">
        <f t="shared" si="2"/>
        <v>364.83002988855117</v>
      </c>
      <c r="G7" s="130">
        <f t="shared" ref="G7:G14" si="4">C7+E7+F7</f>
        <v>1563.0443156028368</v>
      </c>
      <c r="H7" s="130" t="s">
        <v>197</v>
      </c>
      <c r="I7" s="130" t="s">
        <v>207</v>
      </c>
      <c r="J7" s="154">
        <f t="shared" ref="J7:J14" si="5">C7/$C$15</f>
        <v>0.22846441947565543</v>
      </c>
      <c r="L7" s="141">
        <v>61</v>
      </c>
      <c r="M7" s="130">
        <v>671</v>
      </c>
      <c r="N7" s="141">
        <f t="shared" si="3"/>
        <v>0</v>
      </c>
    </row>
    <row r="8" spans="1:14" s="135" customFormat="1" ht="20" x14ac:dyDescent="0.35">
      <c r="A8" s="81"/>
      <c r="B8" s="136" t="s">
        <v>159</v>
      </c>
      <c r="C8" s="125">
        <v>286</v>
      </c>
      <c r="D8" s="125">
        <f t="shared" si="0"/>
        <v>510.71428571428567</v>
      </c>
      <c r="E8" s="125">
        <f t="shared" si="1"/>
        <v>224.71428571428567</v>
      </c>
      <c r="F8" s="125">
        <f t="shared" si="2"/>
        <v>155.50132421479231</v>
      </c>
      <c r="G8" s="125">
        <f t="shared" si="4"/>
        <v>666.21560992907803</v>
      </c>
      <c r="H8" s="125" t="s">
        <v>197</v>
      </c>
      <c r="I8" s="125" t="s">
        <v>207</v>
      </c>
      <c r="J8" s="153">
        <f t="shared" si="5"/>
        <v>9.7378277153558054E-2</v>
      </c>
      <c r="L8" s="138">
        <v>26</v>
      </c>
      <c r="M8" s="125">
        <v>286</v>
      </c>
      <c r="N8" s="138">
        <f t="shared" si="3"/>
        <v>0</v>
      </c>
    </row>
    <row r="9" spans="1:14" s="135" customFormat="1" ht="14.5" x14ac:dyDescent="0.35">
      <c r="A9" s="81"/>
      <c r="B9" s="139" t="s">
        <v>160</v>
      </c>
      <c r="C9" s="130">
        <v>374</v>
      </c>
      <c r="D9" s="130">
        <f t="shared" si="0"/>
        <v>667.85714285714278</v>
      </c>
      <c r="E9" s="130">
        <f t="shared" si="1"/>
        <v>293.85714285714278</v>
      </c>
      <c r="F9" s="130">
        <f t="shared" si="2"/>
        <v>203.3478855116515</v>
      </c>
      <c r="G9" s="130">
        <f t="shared" si="4"/>
        <v>871.20502836879427</v>
      </c>
      <c r="H9" s="130" t="s">
        <v>197</v>
      </c>
      <c r="I9" s="130" t="s">
        <v>207</v>
      </c>
      <c r="J9" s="154">
        <f t="shared" si="5"/>
        <v>0.12734082397003746</v>
      </c>
      <c r="L9" s="141">
        <v>34</v>
      </c>
      <c r="M9" s="130">
        <v>374</v>
      </c>
      <c r="N9" s="141">
        <f t="shared" si="3"/>
        <v>0</v>
      </c>
    </row>
    <row r="10" spans="1:14" s="135" customFormat="1" ht="26.25" customHeight="1" x14ac:dyDescent="0.35">
      <c r="A10" s="81"/>
      <c r="B10" s="136" t="s">
        <v>161</v>
      </c>
      <c r="C10" s="125">
        <v>385</v>
      </c>
      <c r="D10" s="125">
        <f t="shared" si="0"/>
        <v>687.49999999999989</v>
      </c>
      <c r="E10" s="125">
        <f t="shared" si="1"/>
        <v>302.49999999999989</v>
      </c>
      <c r="F10" s="125">
        <f t="shared" si="2"/>
        <v>209.32870567375886</v>
      </c>
      <c r="G10" s="125">
        <f t="shared" si="4"/>
        <v>896.8287056737588</v>
      </c>
      <c r="H10" s="125" t="s">
        <v>197</v>
      </c>
      <c r="I10" s="125" t="s">
        <v>207</v>
      </c>
      <c r="J10" s="153">
        <f t="shared" si="5"/>
        <v>0.13108614232209737</v>
      </c>
      <c r="L10" s="138">
        <v>35</v>
      </c>
      <c r="M10" s="125">
        <v>385</v>
      </c>
      <c r="N10" s="138">
        <f t="shared" si="3"/>
        <v>0</v>
      </c>
    </row>
    <row r="11" spans="1:14" s="135" customFormat="1" ht="14.5" x14ac:dyDescent="0.35">
      <c r="A11" s="81"/>
      <c r="B11" s="139" t="s">
        <v>301</v>
      </c>
      <c r="C11" s="130">
        <v>220</v>
      </c>
      <c r="D11" s="130">
        <f t="shared" si="0"/>
        <v>392.85714285714283</v>
      </c>
      <c r="E11" s="130">
        <f t="shared" si="1"/>
        <v>172.85714285714283</v>
      </c>
      <c r="F11" s="130">
        <f t="shared" si="2"/>
        <v>119.61640324214794</v>
      </c>
      <c r="G11" s="130">
        <f t="shared" si="4"/>
        <v>512.47354609929073</v>
      </c>
      <c r="H11" s="130" t="s">
        <v>197</v>
      </c>
      <c r="I11" s="130" t="s">
        <v>207</v>
      </c>
      <c r="J11" s="154">
        <f t="shared" si="5"/>
        <v>7.4906367041198504E-2</v>
      </c>
      <c r="L11" s="141">
        <v>20</v>
      </c>
      <c r="M11" s="130">
        <v>220</v>
      </c>
      <c r="N11" s="141">
        <f t="shared" si="3"/>
        <v>0</v>
      </c>
    </row>
    <row r="12" spans="1:14" s="135" customFormat="1" ht="14.5" x14ac:dyDescent="0.35">
      <c r="A12" s="81"/>
      <c r="B12" s="136" t="s">
        <v>162</v>
      </c>
      <c r="C12" s="125">
        <v>176</v>
      </c>
      <c r="D12" s="125">
        <f t="shared" si="0"/>
        <v>314.28571428571428</v>
      </c>
      <c r="E12" s="125">
        <f t="shared" si="1"/>
        <v>138.28571428571428</v>
      </c>
      <c r="F12" s="125">
        <f t="shared" si="2"/>
        <v>95.693122593718343</v>
      </c>
      <c r="G12" s="125">
        <f t="shared" si="4"/>
        <v>409.97883687943261</v>
      </c>
      <c r="H12" s="125" t="s">
        <v>197</v>
      </c>
      <c r="I12" s="125" t="s">
        <v>207</v>
      </c>
      <c r="J12" s="153">
        <f t="shared" si="5"/>
        <v>5.9925093632958802E-2</v>
      </c>
      <c r="L12" s="138">
        <v>16</v>
      </c>
      <c r="M12" s="125">
        <v>176</v>
      </c>
      <c r="N12" s="138">
        <f t="shared" si="3"/>
        <v>0</v>
      </c>
    </row>
    <row r="13" spans="1:14" s="135" customFormat="1" ht="14.5" x14ac:dyDescent="0.35">
      <c r="A13" s="81"/>
      <c r="B13" s="139" t="s">
        <v>100</v>
      </c>
      <c r="C13" s="130">
        <v>77</v>
      </c>
      <c r="D13" s="130">
        <f t="shared" si="0"/>
        <v>137.5</v>
      </c>
      <c r="E13" s="130">
        <f t="shared" si="1"/>
        <v>60.5</v>
      </c>
      <c r="F13" s="130">
        <f t="shared" si="2"/>
        <v>41.865741134751779</v>
      </c>
      <c r="G13" s="130">
        <f t="shared" si="4"/>
        <v>179.36574113475177</v>
      </c>
      <c r="H13" s="130" t="s">
        <v>197</v>
      </c>
      <c r="I13" s="130" t="s">
        <v>207</v>
      </c>
      <c r="J13" s="154">
        <f t="shared" si="5"/>
        <v>2.6217228464419477E-2</v>
      </c>
      <c r="L13" s="141">
        <v>7</v>
      </c>
      <c r="M13" s="130">
        <v>77</v>
      </c>
      <c r="N13" s="141">
        <f t="shared" si="3"/>
        <v>0</v>
      </c>
    </row>
    <row r="14" spans="1:14" s="135" customFormat="1" ht="30" x14ac:dyDescent="0.35">
      <c r="A14" s="81"/>
      <c r="B14" s="136" t="s">
        <v>163</v>
      </c>
      <c r="C14" s="125">
        <v>88</v>
      </c>
      <c r="D14" s="125">
        <f t="shared" si="0"/>
        <v>157.14285714285714</v>
      </c>
      <c r="E14" s="125">
        <f t="shared" si="1"/>
        <v>69.142857142857139</v>
      </c>
      <c r="F14" s="125">
        <f t="shared" si="2"/>
        <v>47.846561296859171</v>
      </c>
      <c r="G14" s="125">
        <f t="shared" si="4"/>
        <v>204.9894184397163</v>
      </c>
      <c r="H14" s="125" t="s">
        <v>197</v>
      </c>
      <c r="I14" s="125" t="s">
        <v>207</v>
      </c>
      <c r="J14" s="153">
        <f t="shared" si="5"/>
        <v>2.9962546816479401E-2</v>
      </c>
      <c r="L14" s="138">
        <v>8</v>
      </c>
      <c r="M14" s="125">
        <v>88</v>
      </c>
      <c r="N14" s="138">
        <f t="shared" si="3"/>
        <v>0</v>
      </c>
    </row>
    <row r="15" spans="1:14" s="135" customFormat="1" ht="14.5" x14ac:dyDescent="0.35">
      <c r="A15" s="81"/>
      <c r="B15" s="142" t="s">
        <v>0</v>
      </c>
      <c r="C15" s="143">
        <f t="shared" ref="C15:J15" si="6">SUM(C6:C14)</f>
        <v>2937</v>
      </c>
      <c r="D15" s="143">
        <f t="shared" si="6"/>
        <v>5244.6428571428569</v>
      </c>
      <c r="E15" s="143">
        <f t="shared" si="6"/>
        <v>2307.6428571428569</v>
      </c>
      <c r="F15" s="143">
        <f t="shared" si="6"/>
        <v>1596.8789832826747</v>
      </c>
      <c r="G15" s="143">
        <f t="shared" si="6"/>
        <v>6841.521840425532</v>
      </c>
      <c r="H15" s="143" t="s">
        <v>196</v>
      </c>
      <c r="I15" s="143" t="s">
        <v>196</v>
      </c>
      <c r="J15" s="155">
        <f t="shared" si="6"/>
        <v>0.99999999999999989</v>
      </c>
      <c r="L15" s="144">
        <f t="shared" ref="L15" si="7">SUM(L6:L14)</f>
        <v>267</v>
      </c>
      <c r="M15" s="143">
        <f>SUM(M6:M14)</f>
        <v>2937</v>
      </c>
      <c r="N15" s="143">
        <f>SUM(N6:N14)</f>
        <v>0</v>
      </c>
    </row>
    <row r="16" spans="1:14" s="135" customFormat="1" ht="14.5" x14ac:dyDescent="0.35">
      <c r="A16" s="81"/>
      <c r="B16" s="145"/>
      <c r="C16" s="146"/>
      <c r="D16" s="146"/>
      <c r="E16" s="146"/>
      <c r="F16" s="146"/>
      <c r="G16" s="146"/>
      <c r="H16" s="146"/>
      <c r="I16" s="146"/>
    </row>
    <row r="17" spans="1:14" s="135" customFormat="1" ht="27" customHeight="1" x14ac:dyDescent="0.35">
      <c r="A17" s="81"/>
      <c r="B17" s="287" t="s">
        <v>199</v>
      </c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</row>
    <row r="18" spans="1:14" s="135" customFormat="1" ht="27" customHeight="1" x14ac:dyDescent="0.35">
      <c r="A18" s="81"/>
      <c r="B18" s="284" t="s">
        <v>87</v>
      </c>
      <c r="C18" s="290" t="s">
        <v>175</v>
      </c>
      <c r="D18" s="291"/>
      <c r="E18" s="291"/>
      <c r="F18" s="291"/>
      <c r="G18" s="291"/>
      <c r="H18" s="291"/>
      <c r="I18" s="291"/>
      <c r="L18" s="285" t="s">
        <v>153</v>
      </c>
      <c r="M18" s="285"/>
      <c r="N18" s="157" t="s">
        <v>176</v>
      </c>
    </row>
    <row r="19" spans="1:14" s="135" customFormat="1" ht="31.5" x14ac:dyDescent="0.35">
      <c r="A19" s="81"/>
      <c r="B19" s="284"/>
      <c r="C19" s="158" t="s">
        <v>170</v>
      </c>
      <c r="D19" s="159" t="s">
        <v>173</v>
      </c>
      <c r="E19" s="159" t="s">
        <v>172</v>
      </c>
      <c r="F19" s="159" t="s">
        <v>190</v>
      </c>
      <c r="G19" s="159" t="s">
        <v>188</v>
      </c>
      <c r="H19" s="132" t="s">
        <v>194</v>
      </c>
      <c r="I19" s="132" t="s">
        <v>195</v>
      </c>
      <c r="J19" s="152" t="s">
        <v>189</v>
      </c>
      <c r="L19" s="124" t="s">
        <v>168</v>
      </c>
      <c r="M19" s="124" t="s">
        <v>170</v>
      </c>
      <c r="N19" s="133" t="s">
        <v>171</v>
      </c>
    </row>
    <row r="20" spans="1:14" s="135" customFormat="1" ht="25.5" customHeight="1" x14ac:dyDescent="0.35">
      <c r="A20" s="81"/>
      <c r="B20" s="136" t="s">
        <v>107</v>
      </c>
      <c r="C20" s="125">
        <v>2035</v>
      </c>
      <c r="D20" s="125">
        <f>C20/0.56</f>
        <v>3633.9285714285711</v>
      </c>
      <c r="E20" s="125">
        <f>D20-C20</f>
        <v>1598.9285714285711</v>
      </c>
      <c r="F20" s="125">
        <f>J20*$K$79</f>
        <v>1106.4517299898685</v>
      </c>
      <c r="G20" s="125">
        <f>C20+E20+F20</f>
        <v>4740.3803014184396</v>
      </c>
      <c r="H20" s="125" t="s">
        <v>197</v>
      </c>
      <c r="I20" s="125" t="s">
        <v>207</v>
      </c>
      <c r="J20" s="153">
        <f>C20/$C$24</f>
        <v>0.46835443037974683</v>
      </c>
      <c r="L20" s="125">
        <v>185</v>
      </c>
      <c r="M20" s="125">
        <v>2035</v>
      </c>
      <c r="N20" s="138">
        <f>C20-M20</f>
        <v>0</v>
      </c>
    </row>
    <row r="21" spans="1:14" s="135" customFormat="1" ht="14.5" x14ac:dyDescent="0.35">
      <c r="A21" s="81"/>
      <c r="B21" s="139" t="s">
        <v>164</v>
      </c>
      <c r="C21" s="130">
        <v>220</v>
      </c>
      <c r="D21" s="130">
        <f>C21/0.56</f>
        <v>392.85714285714283</v>
      </c>
      <c r="E21" s="130">
        <f>D21-C21</f>
        <v>172.85714285714283</v>
      </c>
      <c r="F21" s="130">
        <f>J21*$K$79</f>
        <v>119.61640324214794</v>
      </c>
      <c r="G21" s="130">
        <f t="shared" ref="G21:G23" si="8">C21+E21+F21</f>
        <v>512.47354609929073</v>
      </c>
      <c r="H21" s="130" t="s">
        <v>197</v>
      </c>
      <c r="I21" s="130" t="s">
        <v>207</v>
      </c>
      <c r="J21" s="154">
        <f t="shared" ref="J21:J23" si="9">C21/$C$24</f>
        <v>5.0632911392405063E-2</v>
      </c>
      <c r="L21" s="130">
        <v>20</v>
      </c>
      <c r="M21" s="130">
        <v>220</v>
      </c>
      <c r="N21" s="141">
        <f>C21-M21</f>
        <v>0</v>
      </c>
    </row>
    <row r="22" spans="1:14" s="135" customFormat="1" ht="14.5" x14ac:dyDescent="0.35">
      <c r="A22" s="81"/>
      <c r="B22" s="136" t="s">
        <v>165</v>
      </c>
      <c r="C22" s="125">
        <v>1518</v>
      </c>
      <c r="D22" s="125">
        <f>C22/0.56</f>
        <v>2710.7142857142853</v>
      </c>
      <c r="E22" s="125">
        <f>D22-C22</f>
        <v>1192.7142857142853</v>
      </c>
      <c r="F22" s="125">
        <f>J22*$K$79</f>
        <v>825.35318237082072</v>
      </c>
      <c r="G22" s="125">
        <f t="shared" si="8"/>
        <v>3536.0674680851062</v>
      </c>
      <c r="H22" s="125" t="s">
        <v>197</v>
      </c>
      <c r="I22" s="125" t="s">
        <v>207</v>
      </c>
      <c r="J22" s="153">
        <f t="shared" si="9"/>
        <v>0.34936708860759491</v>
      </c>
      <c r="L22" s="125">
        <v>138</v>
      </c>
      <c r="M22" s="125">
        <v>1518</v>
      </c>
      <c r="N22" s="138">
        <f>C22-M22</f>
        <v>0</v>
      </c>
    </row>
    <row r="23" spans="1:14" s="135" customFormat="1" ht="15.75" customHeight="1" x14ac:dyDescent="0.35">
      <c r="A23" s="81"/>
      <c r="B23" s="139" t="s">
        <v>166</v>
      </c>
      <c r="C23" s="130">
        <v>572</v>
      </c>
      <c r="D23" s="130">
        <f>C23/0.56</f>
        <v>1021.4285714285713</v>
      </c>
      <c r="E23" s="130">
        <f>D23-C23</f>
        <v>449.42857142857133</v>
      </c>
      <c r="F23" s="130">
        <f>J23*$K$79</f>
        <v>311.00264842958467</v>
      </c>
      <c r="G23" s="130">
        <f t="shared" si="8"/>
        <v>1332.4312198581561</v>
      </c>
      <c r="H23" s="130" t="s">
        <v>197</v>
      </c>
      <c r="I23" s="130" t="s">
        <v>207</v>
      </c>
      <c r="J23" s="154">
        <f t="shared" si="9"/>
        <v>0.13164556962025317</v>
      </c>
      <c r="L23" s="130">
        <v>52</v>
      </c>
      <c r="M23" s="130">
        <v>572</v>
      </c>
      <c r="N23" s="141">
        <f>C23-M23</f>
        <v>0</v>
      </c>
    </row>
    <row r="24" spans="1:14" s="135" customFormat="1" ht="15.75" customHeight="1" x14ac:dyDescent="0.35">
      <c r="A24" s="81"/>
      <c r="B24" s="142" t="s">
        <v>0</v>
      </c>
      <c r="C24" s="143">
        <f>SUM(C20:C23)</f>
        <v>4345</v>
      </c>
      <c r="D24" s="143">
        <f>SUM(D20:D23)</f>
        <v>7758.9285714285706</v>
      </c>
      <c r="E24" s="143">
        <f>SUM(E20:E23)</f>
        <v>3413.9285714285706</v>
      </c>
      <c r="F24" s="143">
        <f t="shared" ref="F24:J24" si="10">SUM(F20:F23)</f>
        <v>2362.4239640324217</v>
      </c>
      <c r="G24" s="143">
        <f t="shared" si="10"/>
        <v>10121.352535460992</v>
      </c>
      <c r="H24" s="143" t="s">
        <v>196</v>
      </c>
      <c r="I24" s="143" t="s">
        <v>196</v>
      </c>
      <c r="J24" s="155">
        <f t="shared" si="10"/>
        <v>1</v>
      </c>
      <c r="L24" s="143">
        <f>SUM(L20:L23)</f>
        <v>395</v>
      </c>
      <c r="M24" s="143">
        <f>SUM(M20:M23)</f>
        <v>4345</v>
      </c>
      <c r="N24" s="143">
        <f>SUM(N20:N23)</f>
        <v>0</v>
      </c>
    </row>
    <row r="25" spans="1:14" s="135" customFormat="1" ht="15.75" customHeight="1" x14ac:dyDescent="0.35">
      <c r="A25" s="81"/>
      <c r="B25" s="145"/>
      <c r="C25" s="146"/>
      <c r="D25" s="146"/>
      <c r="E25" s="146"/>
      <c r="F25" s="146"/>
      <c r="G25" s="146"/>
      <c r="H25" s="146"/>
      <c r="I25" s="146"/>
    </row>
    <row r="26" spans="1:14" s="135" customFormat="1" ht="27" customHeight="1" x14ac:dyDescent="0.35">
      <c r="A26" s="81"/>
      <c r="B26" s="287" t="s">
        <v>200</v>
      </c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</row>
    <row r="27" spans="1:14" s="135" customFormat="1" ht="27" customHeight="1" x14ac:dyDescent="0.35">
      <c r="A27" s="81"/>
      <c r="B27" s="284" t="s">
        <v>87</v>
      </c>
      <c r="C27" s="290" t="s">
        <v>175</v>
      </c>
      <c r="D27" s="291"/>
      <c r="E27" s="291"/>
      <c r="F27" s="291"/>
      <c r="G27" s="291"/>
      <c r="H27" s="291"/>
      <c r="I27" s="291"/>
      <c r="L27" s="285" t="s">
        <v>153</v>
      </c>
      <c r="M27" s="285"/>
      <c r="N27" s="157" t="s">
        <v>176</v>
      </c>
    </row>
    <row r="28" spans="1:14" s="135" customFormat="1" ht="45" customHeight="1" x14ac:dyDescent="0.35">
      <c r="A28" s="81"/>
      <c r="B28" s="284"/>
      <c r="C28" s="158" t="s">
        <v>170</v>
      </c>
      <c r="D28" s="159" t="s">
        <v>173</v>
      </c>
      <c r="E28" s="159" t="s">
        <v>172</v>
      </c>
      <c r="F28" s="159" t="s">
        <v>190</v>
      </c>
      <c r="G28" s="159" t="s">
        <v>188</v>
      </c>
      <c r="H28" s="132" t="s">
        <v>194</v>
      </c>
      <c r="I28" s="132" t="s">
        <v>195</v>
      </c>
      <c r="J28" s="152" t="s">
        <v>189</v>
      </c>
      <c r="L28" s="124" t="s">
        <v>168</v>
      </c>
      <c r="M28" s="124" t="s">
        <v>170</v>
      </c>
      <c r="N28" s="133" t="s">
        <v>171</v>
      </c>
    </row>
    <row r="29" spans="1:14" s="135" customFormat="1" ht="15.75" customHeight="1" x14ac:dyDescent="0.35">
      <c r="A29" s="81"/>
      <c r="B29" s="136" t="s">
        <v>108</v>
      </c>
      <c r="C29" s="125">
        <v>1177</v>
      </c>
      <c r="D29" s="125">
        <f>C29/0.56</f>
        <v>2101.7857142857142</v>
      </c>
      <c r="E29" s="125">
        <f>D29-C29</f>
        <v>924.78571428571422</v>
      </c>
      <c r="F29" s="125">
        <f>J29*K80</f>
        <v>639.94775734549148</v>
      </c>
      <c r="G29" s="125">
        <f>C29+E29+F29</f>
        <v>2741.7334716312057</v>
      </c>
      <c r="H29" s="125" t="s">
        <v>197</v>
      </c>
      <c r="I29" s="125" t="s">
        <v>207</v>
      </c>
      <c r="J29" s="153">
        <f>C29/$C$30</f>
        <v>1</v>
      </c>
      <c r="L29" s="125">
        <v>107</v>
      </c>
      <c r="M29" s="125">
        <v>1177</v>
      </c>
      <c r="N29" s="138">
        <f>C29-M29</f>
        <v>0</v>
      </c>
    </row>
    <row r="30" spans="1:14" s="135" customFormat="1" ht="15.75" customHeight="1" x14ac:dyDescent="0.35">
      <c r="A30" s="81"/>
      <c r="B30" s="142" t="s">
        <v>0</v>
      </c>
      <c r="C30" s="143">
        <f t="shared" ref="C30:J30" si="11">C29</f>
        <v>1177</v>
      </c>
      <c r="D30" s="143">
        <f t="shared" si="11"/>
        <v>2101.7857142857142</v>
      </c>
      <c r="E30" s="143">
        <f t="shared" si="11"/>
        <v>924.78571428571422</v>
      </c>
      <c r="F30" s="143">
        <f t="shared" si="11"/>
        <v>639.94775734549148</v>
      </c>
      <c r="G30" s="143">
        <f t="shared" si="11"/>
        <v>2741.7334716312057</v>
      </c>
      <c r="H30" s="143" t="s">
        <v>196</v>
      </c>
      <c r="I30" s="143" t="s">
        <v>196</v>
      </c>
      <c r="J30" s="155">
        <f t="shared" si="11"/>
        <v>1</v>
      </c>
      <c r="L30" s="143">
        <f t="shared" ref="L30" si="12">L29</f>
        <v>107</v>
      </c>
      <c r="M30" s="143">
        <f t="shared" ref="M30:N30" si="13">M29</f>
        <v>1177</v>
      </c>
      <c r="N30" s="143">
        <f t="shared" si="13"/>
        <v>0</v>
      </c>
    </row>
    <row r="31" spans="1:14" s="135" customFormat="1" ht="15.75" customHeight="1" x14ac:dyDescent="0.35">
      <c r="A31" s="81"/>
      <c r="B31" s="145"/>
      <c r="C31" s="146"/>
      <c r="D31" s="146"/>
      <c r="E31" s="146"/>
      <c r="F31" s="146"/>
      <c r="G31" s="146"/>
      <c r="H31" s="146"/>
      <c r="I31" s="146"/>
    </row>
    <row r="32" spans="1:14" s="135" customFormat="1" ht="27" customHeight="1" x14ac:dyDescent="0.35">
      <c r="A32" s="81"/>
      <c r="B32" s="287" t="s">
        <v>201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</row>
    <row r="33" spans="1:14" s="135" customFormat="1" ht="27" customHeight="1" x14ac:dyDescent="0.35">
      <c r="A33" s="81"/>
      <c r="B33" s="284" t="s">
        <v>87</v>
      </c>
      <c r="C33" s="290" t="s">
        <v>175</v>
      </c>
      <c r="D33" s="291"/>
      <c r="E33" s="291"/>
      <c r="F33" s="291"/>
      <c r="G33" s="291"/>
      <c r="H33" s="291"/>
      <c r="I33" s="291"/>
      <c r="L33" s="285" t="s">
        <v>153</v>
      </c>
      <c r="M33" s="285"/>
      <c r="N33" s="157" t="s">
        <v>176</v>
      </c>
    </row>
    <row r="34" spans="1:14" s="135" customFormat="1" ht="45" customHeight="1" x14ac:dyDescent="0.35">
      <c r="A34" s="81"/>
      <c r="B34" s="284"/>
      <c r="C34" s="158" t="s">
        <v>170</v>
      </c>
      <c r="D34" s="159" t="s">
        <v>173</v>
      </c>
      <c r="E34" s="159" t="s">
        <v>172</v>
      </c>
      <c r="F34" s="159" t="s">
        <v>190</v>
      </c>
      <c r="G34" s="159" t="s">
        <v>188</v>
      </c>
      <c r="H34" s="132" t="s">
        <v>194</v>
      </c>
      <c r="I34" s="132" t="s">
        <v>195</v>
      </c>
      <c r="J34" s="152" t="s">
        <v>189</v>
      </c>
      <c r="L34" s="124" t="s">
        <v>168</v>
      </c>
      <c r="M34" s="124" t="s">
        <v>170</v>
      </c>
      <c r="N34" s="133" t="s">
        <v>171</v>
      </c>
    </row>
    <row r="35" spans="1:14" s="135" customFormat="1" ht="15.75" customHeight="1" x14ac:dyDescent="0.35">
      <c r="A35" s="81"/>
      <c r="B35" s="136" t="s">
        <v>109</v>
      </c>
      <c r="C35" s="125">
        <v>1925</v>
      </c>
      <c r="D35" s="125">
        <f>C35/0.56</f>
        <v>3437.4999999999995</v>
      </c>
      <c r="E35" s="125">
        <f>D35-C35</f>
        <v>1512.4999999999995</v>
      </c>
      <c r="F35" s="125">
        <f>J35*K81</f>
        <v>1046.6435283687945</v>
      </c>
      <c r="G35" s="125">
        <f>C35+E35+F35</f>
        <v>4484.1435283687943</v>
      </c>
      <c r="H35" s="125" t="s">
        <v>197</v>
      </c>
      <c r="I35" s="125" t="s">
        <v>207</v>
      </c>
      <c r="J35" s="153">
        <f>C35/$C$36</f>
        <v>1</v>
      </c>
      <c r="L35" s="125">
        <v>175</v>
      </c>
      <c r="M35" s="125">
        <v>1925</v>
      </c>
      <c r="N35" s="138">
        <f>C35-M35</f>
        <v>0</v>
      </c>
    </row>
    <row r="36" spans="1:14" s="135" customFormat="1" ht="15.75" customHeight="1" x14ac:dyDescent="0.35">
      <c r="A36" s="81"/>
      <c r="B36" s="142" t="s">
        <v>0</v>
      </c>
      <c r="C36" s="143">
        <f t="shared" ref="C36:J36" si="14">C35</f>
        <v>1925</v>
      </c>
      <c r="D36" s="143">
        <f t="shared" si="14"/>
        <v>3437.4999999999995</v>
      </c>
      <c r="E36" s="143">
        <f t="shared" si="14"/>
        <v>1512.4999999999995</v>
      </c>
      <c r="F36" s="143">
        <f t="shared" si="14"/>
        <v>1046.6435283687945</v>
      </c>
      <c r="G36" s="143">
        <f t="shared" si="14"/>
        <v>4484.1435283687943</v>
      </c>
      <c r="H36" s="143" t="s">
        <v>196</v>
      </c>
      <c r="I36" s="143" t="s">
        <v>196</v>
      </c>
      <c r="J36" s="155">
        <f t="shared" si="14"/>
        <v>1</v>
      </c>
      <c r="L36" s="143">
        <f t="shared" ref="L36" si="15">L35</f>
        <v>175</v>
      </c>
      <c r="M36" s="143">
        <f t="shared" ref="M36:N36" si="16">M35</f>
        <v>1925</v>
      </c>
      <c r="N36" s="143">
        <f t="shared" si="16"/>
        <v>0</v>
      </c>
    </row>
    <row r="37" spans="1:14" s="135" customFormat="1" ht="15.75" customHeight="1" x14ac:dyDescent="0.35">
      <c r="A37" s="81"/>
      <c r="B37" s="145"/>
      <c r="C37" s="146"/>
      <c r="D37" s="146"/>
      <c r="E37" s="146"/>
      <c r="F37" s="146"/>
      <c r="G37" s="146"/>
      <c r="H37" s="146"/>
      <c r="I37" s="146"/>
    </row>
    <row r="38" spans="1:14" s="135" customFormat="1" ht="27" customHeight="1" x14ac:dyDescent="0.35">
      <c r="A38" s="81"/>
      <c r="B38" s="287" t="s">
        <v>202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</row>
    <row r="39" spans="1:14" s="135" customFormat="1" ht="27" customHeight="1" x14ac:dyDescent="0.35">
      <c r="A39" s="81"/>
      <c r="B39" s="284" t="s">
        <v>87</v>
      </c>
      <c r="C39" s="290" t="s">
        <v>175</v>
      </c>
      <c r="D39" s="291"/>
      <c r="E39" s="291"/>
      <c r="F39" s="291"/>
      <c r="G39" s="291"/>
      <c r="H39" s="291"/>
      <c r="I39" s="291"/>
      <c r="L39" s="285" t="s">
        <v>153</v>
      </c>
      <c r="M39" s="285"/>
      <c r="N39" s="157" t="s">
        <v>176</v>
      </c>
    </row>
    <row r="40" spans="1:14" s="135" customFormat="1" ht="45" customHeight="1" x14ac:dyDescent="0.35">
      <c r="A40" s="81"/>
      <c r="B40" s="284"/>
      <c r="C40" s="158" t="s">
        <v>170</v>
      </c>
      <c r="D40" s="159" t="s">
        <v>173</v>
      </c>
      <c r="E40" s="159" t="s">
        <v>172</v>
      </c>
      <c r="F40" s="159" t="s">
        <v>190</v>
      </c>
      <c r="G40" s="159" t="s">
        <v>188</v>
      </c>
      <c r="H40" s="132" t="s">
        <v>194</v>
      </c>
      <c r="I40" s="132" t="s">
        <v>195</v>
      </c>
      <c r="J40" s="152" t="s">
        <v>189</v>
      </c>
      <c r="L40" s="124" t="s">
        <v>168</v>
      </c>
      <c r="M40" s="124" t="s">
        <v>170</v>
      </c>
      <c r="N40" s="133" t="s">
        <v>171</v>
      </c>
    </row>
    <row r="41" spans="1:14" s="135" customFormat="1" ht="27" customHeight="1" x14ac:dyDescent="0.35">
      <c r="A41" s="81"/>
      <c r="B41" s="148" t="s">
        <v>110</v>
      </c>
      <c r="C41" s="150">
        <v>4180</v>
      </c>
      <c r="D41" s="150">
        <f>C41/0.56</f>
        <v>7464.2857142857138</v>
      </c>
      <c r="E41" s="150">
        <f>D41-C41</f>
        <v>3284.2857142857138</v>
      </c>
      <c r="F41" s="150">
        <f>J41*$K$82</f>
        <v>2272.7116616008107</v>
      </c>
      <c r="G41" s="150">
        <f>C41+E41+F41</f>
        <v>9736.9973758865235</v>
      </c>
      <c r="H41" s="150" t="s">
        <v>197</v>
      </c>
      <c r="I41" s="150" t="s">
        <v>207</v>
      </c>
      <c r="J41" s="153">
        <f>C41/$C$43</f>
        <v>0.66086956521739126</v>
      </c>
      <c r="L41" s="150">
        <v>380</v>
      </c>
      <c r="M41" s="150">
        <v>4180</v>
      </c>
      <c r="N41" s="138">
        <f>C41-M41</f>
        <v>0</v>
      </c>
    </row>
    <row r="42" spans="1:14" s="135" customFormat="1" ht="15.75" customHeight="1" x14ac:dyDescent="0.35">
      <c r="A42" s="81"/>
      <c r="B42" s="139" t="s">
        <v>112</v>
      </c>
      <c r="C42" s="130">
        <v>2145</v>
      </c>
      <c r="D42" s="130">
        <f>C42/0.56</f>
        <v>3830.3571428571427</v>
      </c>
      <c r="E42" s="130">
        <f>D42-C42</f>
        <v>1685.3571428571427</v>
      </c>
      <c r="F42" s="130">
        <f>J42*$K$82</f>
        <v>1166.2599316109422</v>
      </c>
      <c r="G42" s="130">
        <f>C42+E42+F42</f>
        <v>4996.6170744680849</v>
      </c>
      <c r="H42" s="130" t="s">
        <v>197</v>
      </c>
      <c r="I42" s="130" t="s">
        <v>207</v>
      </c>
      <c r="J42" s="154">
        <f>C42/$C$43</f>
        <v>0.33913043478260868</v>
      </c>
      <c r="L42" s="130">
        <v>195</v>
      </c>
      <c r="M42" s="130">
        <v>2145</v>
      </c>
      <c r="N42" s="141">
        <f>C42-M42</f>
        <v>0</v>
      </c>
    </row>
    <row r="43" spans="1:14" s="135" customFormat="1" ht="15.75" customHeight="1" x14ac:dyDescent="0.35">
      <c r="A43" s="81"/>
      <c r="B43" s="142" t="s">
        <v>0</v>
      </c>
      <c r="C43" s="143">
        <f>SUM(C41:C42)</f>
        <v>6325</v>
      </c>
      <c r="D43" s="143">
        <f>SUM(D41:D42)</f>
        <v>11294.642857142857</v>
      </c>
      <c r="E43" s="143">
        <f>SUM(E41:E42)</f>
        <v>4969.6428571428569</v>
      </c>
      <c r="F43" s="143">
        <f t="shared" ref="F43:J43" si="17">SUM(F41:F42)</f>
        <v>3438.9715932117529</v>
      </c>
      <c r="G43" s="143">
        <f t="shared" si="17"/>
        <v>14733.614450354609</v>
      </c>
      <c r="H43" s="143" t="s">
        <v>196</v>
      </c>
      <c r="I43" s="143" t="s">
        <v>196</v>
      </c>
      <c r="J43" s="155">
        <f t="shared" si="17"/>
        <v>1</v>
      </c>
      <c r="L43" s="143">
        <f>SUM(L41:L42)</f>
        <v>575</v>
      </c>
      <c r="M43" s="143">
        <f>SUM(M41:M42)</f>
        <v>6325</v>
      </c>
      <c r="N43" s="143">
        <f>SUM(N41:N42)</f>
        <v>0</v>
      </c>
    </row>
    <row r="44" spans="1:14" s="135" customFormat="1" ht="15.75" customHeight="1" x14ac:dyDescent="0.35">
      <c r="A44" s="81"/>
      <c r="B44" s="145"/>
      <c r="C44" s="146"/>
      <c r="D44" s="146"/>
      <c r="E44" s="146"/>
      <c r="F44" s="146"/>
      <c r="G44" s="146"/>
      <c r="H44" s="146"/>
      <c r="I44" s="146"/>
    </row>
    <row r="45" spans="1:14" s="135" customFormat="1" ht="27" customHeight="1" x14ac:dyDescent="0.35">
      <c r="A45" s="81"/>
      <c r="B45" s="287" t="s">
        <v>203</v>
      </c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</row>
    <row r="46" spans="1:14" s="135" customFormat="1" ht="27" customHeight="1" x14ac:dyDescent="0.35">
      <c r="A46" s="81"/>
      <c r="B46" s="284" t="s">
        <v>87</v>
      </c>
      <c r="C46" s="290" t="s">
        <v>175</v>
      </c>
      <c r="D46" s="291"/>
      <c r="E46" s="291"/>
      <c r="F46" s="291"/>
      <c r="G46" s="291"/>
      <c r="H46" s="291"/>
      <c r="I46" s="291"/>
      <c r="L46" s="285" t="s">
        <v>153</v>
      </c>
      <c r="M46" s="285"/>
      <c r="N46" s="157" t="s">
        <v>176</v>
      </c>
    </row>
    <row r="47" spans="1:14" s="135" customFormat="1" ht="45" customHeight="1" x14ac:dyDescent="0.35">
      <c r="A47" s="81"/>
      <c r="B47" s="284"/>
      <c r="C47" s="158" t="s">
        <v>170</v>
      </c>
      <c r="D47" s="159" t="s">
        <v>173</v>
      </c>
      <c r="E47" s="159" t="s">
        <v>172</v>
      </c>
      <c r="F47" s="159" t="s">
        <v>190</v>
      </c>
      <c r="G47" s="159" t="s">
        <v>188</v>
      </c>
      <c r="H47" s="132" t="s">
        <v>194</v>
      </c>
      <c r="I47" s="132" t="s">
        <v>195</v>
      </c>
      <c r="J47" s="152" t="s">
        <v>189</v>
      </c>
      <c r="L47" s="124" t="s">
        <v>168</v>
      </c>
      <c r="M47" s="124" t="s">
        <v>170</v>
      </c>
      <c r="N47" s="133" t="s">
        <v>171</v>
      </c>
    </row>
    <row r="48" spans="1:14" s="135" customFormat="1" ht="15.75" customHeight="1" x14ac:dyDescent="0.35">
      <c r="A48" s="81"/>
      <c r="B48" s="127" t="s">
        <v>113</v>
      </c>
      <c r="C48" s="125">
        <v>2574</v>
      </c>
      <c r="D48" s="125">
        <f>C48/0.56</f>
        <v>4596.4285714285706</v>
      </c>
      <c r="E48" s="125">
        <f>D48-C48</f>
        <v>2022.4285714285706</v>
      </c>
      <c r="F48" s="125">
        <f>J48*$K$83</f>
        <v>1399.5119179331309</v>
      </c>
      <c r="G48" s="125">
        <f>C48+E48+F48</f>
        <v>5995.9404893617011</v>
      </c>
      <c r="H48" s="125" t="s">
        <v>197</v>
      </c>
      <c r="I48" s="125" t="s">
        <v>207</v>
      </c>
      <c r="J48" s="153">
        <f>C48/$C$50</f>
        <v>0.78260869565217395</v>
      </c>
      <c r="L48" s="125">
        <v>234</v>
      </c>
      <c r="M48" s="125">
        <v>2574</v>
      </c>
      <c r="N48" s="138">
        <f>C48-M48</f>
        <v>0</v>
      </c>
    </row>
    <row r="49" spans="1:14" s="135" customFormat="1" ht="15.75" customHeight="1" x14ac:dyDescent="0.35">
      <c r="A49" s="81"/>
      <c r="B49" s="126" t="s">
        <v>114</v>
      </c>
      <c r="C49" s="130">
        <v>715</v>
      </c>
      <c r="D49" s="130">
        <f>C49/0.56</f>
        <v>1276.7857142857142</v>
      </c>
      <c r="E49" s="130">
        <f>D49-C49</f>
        <v>561.78571428571422</v>
      </c>
      <c r="F49" s="130">
        <f>J49*$K$83</f>
        <v>388.75331053698079</v>
      </c>
      <c r="G49" s="130">
        <f>C49+E49+F49</f>
        <v>1665.539024822695</v>
      </c>
      <c r="H49" s="130" t="s">
        <v>197</v>
      </c>
      <c r="I49" s="130" t="s">
        <v>207</v>
      </c>
      <c r="J49" s="154">
        <f>C49/$C$50</f>
        <v>0.21739130434782608</v>
      </c>
      <c r="L49" s="130">
        <v>65</v>
      </c>
      <c r="M49" s="130">
        <v>715</v>
      </c>
      <c r="N49" s="141">
        <f>C49-M49</f>
        <v>0</v>
      </c>
    </row>
    <row r="50" spans="1:14" s="135" customFormat="1" ht="15.75" customHeight="1" x14ac:dyDescent="0.35">
      <c r="A50" s="81"/>
      <c r="B50" s="142" t="s">
        <v>0</v>
      </c>
      <c r="C50" s="143">
        <f t="shared" ref="C50:J50" si="18">SUM(C48:C49)</f>
        <v>3289</v>
      </c>
      <c r="D50" s="143">
        <f t="shared" si="18"/>
        <v>5873.2142857142844</v>
      </c>
      <c r="E50" s="143">
        <f t="shared" si="18"/>
        <v>2584.2142857142849</v>
      </c>
      <c r="F50" s="143">
        <f t="shared" si="18"/>
        <v>1788.2652284701117</v>
      </c>
      <c r="G50" s="143">
        <f t="shared" si="18"/>
        <v>7661.4795141843961</v>
      </c>
      <c r="H50" s="143" t="s">
        <v>196</v>
      </c>
      <c r="I50" s="143" t="s">
        <v>196</v>
      </c>
      <c r="J50" s="155">
        <f t="shared" si="18"/>
        <v>1</v>
      </c>
      <c r="L50" s="143">
        <f t="shared" ref="L50" si="19">SUM(L48:L49)</f>
        <v>299</v>
      </c>
      <c r="M50" s="143">
        <f t="shared" ref="M50:N50" si="20">SUM(M48:M49)</f>
        <v>3289</v>
      </c>
      <c r="N50" s="143">
        <f t="shared" si="20"/>
        <v>0</v>
      </c>
    </row>
    <row r="51" spans="1:14" s="135" customFormat="1" ht="15.75" customHeight="1" x14ac:dyDescent="0.35">
      <c r="A51" s="81"/>
      <c r="B51" s="145"/>
      <c r="C51" s="146"/>
      <c r="D51" s="146"/>
      <c r="E51" s="146"/>
      <c r="F51" s="146"/>
      <c r="G51" s="146"/>
      <c r="H51" s="146"/>
      <c r="I51" s="146"/>
    </row>
    <row r="52" spans="1:14" s="135" customFormat="1" ht="27" customHeight="1" x14ac:dyDescent="0.35">
      <c r="A52" s="81"/>
      <c r="B52" s="287" t="s">
        <v>204</v>
      </c>
      <c r="C52" s="287"/>
      <c r="D52" s="287"/>
      <c r="E52" s="287"/>
      <c r="F52" s="287"/>
      <c r="G52" s="287"/>
      <c r="H52" s="287"/>
      <c r="I52" s="287"/>
      <c r="J52" s="287"/>
      <c r="K52" s="287"/>
      <c r="L52" s="287"/>
      <c r="M52" s="287"/>
      <c r="N52" s="287"/>
    </row>
    <row r="53" spans="1:14" s="135" customFormat="1" ht="27" customHeight="1" x14ac:dyDescent="0.35">
      <c r="A53" s="81"/>
      <c r="B53" s="284" t="s">
        <v>87</v>
      </c>
      <c r="C53" s="290" t="s">
        <v>175</v>
      </c>
      <c r="D53" s="291"/>
      <c r="E53" s="291"/>
      <c r="F53" s="291"/>
      <c r="G53" s="291"/>
      <c r="H53" s="291"/>
      <c r="I53" s="291"/>
      <c r="L53" s="285" t="s">
        <v>153</v>
      </c>
      <c r="M53" s="285"/>
      <c r="N53" s="157" t="s">
        <v>176</v>
      </c>
    </row>
    <row r="54" spans="1:14" s="135" customFormat="1" ht="45" customHeight="1" x14ac:dyDescent="0.35">
      <c r="A54" s="81"/>
      <c r="B54" s="284"/>
      <c r="C54" s="158" t="s">
        <v>170</v>
      </c>
      <c r="D54" s="159" t="s">
        <v>173</v>
      </c>
      <c r="E54" s="159" t="s">
        <v>172</v>
      </c>
      <c r="F54" s="159" t="s">
        <v>190</v>
      </c>
      <c r="G54" s="159" t="s">
        <v>188</v>
      </c>
      <c r="H54" s="132" t="s">
        <v>194</v>
      </c>
      <c r="I54" s="132" t="s">
        <v>195</v>
      </c>
      <c r="J54" s="152" t="s">
        <v>189</v>
      </c>
      <c r="L54" s="124" t="s">
        <v>168</v>
      </c>
      <c r="M54" s="124" t="s">
        <v>170</v>
      </c>
      <c r="N54" s="133" t="s">
        <v>171</v>
      </c>
    </row>
    <row r="55" spans="1:14" s="135" customFormat="1" ht="28.5" customHeight="1" x14ac:dyDescent="0.35">
      <c r="A55" s="81"/>
      <c r="B55" s="136" t="s">
        <v>115</v>
      </c>
      <c r="C55" s="125">
        <v>6930</v>
      </c>
      <c r="D55" s="125">
        <f>C55/0.56</f>
        <v>12374.999999999998</v>
      </c>
      <c r="E55" s="125">
        <f>D55-C55</f>
        <v>5444.9999999999982</v>
      </c>
      <c r="F55" s="125">
        <f>J55*$K$84</f>
        <v>3767.9167021276603</v>
      </c>
      <c r="G55" s="125">
        <f>C55+E55+F55</f>
        <v>16142.916702127659</v>
      </c>
      <c r="H55" s="125" t="s">
        <v>197</v>
      </c>
      <c r="I55" s="125" t="s">
        <v>207</v>
      </c>
      <c r="J55" s="153">
        <f>C55/$C$57</f>
        <v>0.89615931721194875</v>
      </c>
      <c r="L55" s="125">
        <v>630</v>
      </c>
      <c r="M55" s="125">
        <v>6930</v>
      </c>
      <c r="N55" s="138">
        <f>C55-M55</f>
        <v>0</v>
      </c>
    </row>
    <row r="56" spans="1:14" s="135" customFormat="1" ht="28.5" customHeight="1" x14ac:dyDescent="0.35">
      <c r="A56" s="81"/>
      <c r="B56" s="139" t="s">
        <v>116</v>
      </c>
      <c r="C56" s="130">
        <v>803</v>
      </c>
      <c r="D56" s="130">
        <f>C56/0.56</f>
        <v>1433.9285714285713</v>
      </c>
      <c r="E56" s="130">
        <f>D56-C56</f>
        <v>630.92857142857133</v>
      </c>
      <c r="F56" s="130">
        <f>J56*$K$84</f>
        <v>436.59987183384004</v>
      </c>
      <c r="G56" s="130">
        <f>C56+E56+F56</f>
        <v>1870.5284432624114</v>
      </c>
      <c r="H56" s="130" t="s">
        <v>197</v>
      </c>
      <c r="I56" s="130" t="s">
        <v>207</v>
      </c>
      <c r="J56" s="154">
        <f>C56/$C$57</f>
        <v>0.10384068278805121</v>
      </c>
      <c r="L56" s="130">
        <v>73</v>
      </c>
      <c r="M56" s="130">
        <v>803</v>
      </c>
      <c r="N56" s="141">
        <f>C56-M56</f>
        <v>0</v>
      </c>
    </row>
    <row r="57" spans="1:14" s="135" customFormat="1" ht="15.75" customHeight="1" x14ac:dyDescent="0.35">
      <c r="A57" s="81"/>
      <c r="B57" s="142" t="s">
        <v>0</v>
      </c>
      <c r="C57" s="143">
        <f>SUM(C55:C56)</f>
        <v>7733</v>
      </c>
      <c r="D57" s="143">
        <f>SUM(D55:D56)</f>
        <v>13808.928571428569</v>
      </c>
      <c r="E57" s="143">
        <f>SUM(E55:E56)</f>
        <v>6075.9285714285697</v>
      </c>
      <c r="F57" s="143">
        <f t="shared" ref="F57:J57" si="21">SUM(F55:F56)</f>
        <v>4204.5165739615004</v>
      </c>
      <c r="G57" s="143">
        <f t="shared" si="21"/>
        <v>18013.445145390069</v>
      </c>
      <c r="H57" s="143" t="s">
        <v>196</v>
      </c>
      <c r="I57" s="143" t="s">
        <v>196</v>
      </c>
      <c r="J57" s="155">
        <f t="shared" si="21"/>
        <v>1</v>
      </c>
      <c r="L57" s="143">
        <f>SUM(L55:L56)</f>
        <v>703</v>
      </c>
      <c r="M57" s="143">
        <f>SUM(M55:M56)</f>
        <v>7733</v>
      </c>
      <c r="N57" s="143">
        <f>SUM(N55:N56)</f>
        <v>0</v>
      </c>
    </row>
    <row r="58" spans="1:14" s="135" customFormat="1" ht="15.75" customHeight="1" x14ac:dyDescent="0.35">
      <c r="A58" s="81"/>
      <c r="B58" s="145"/>
      <c r="C58" s="146"/>
      <c r="D58" s="146"/>
      <c r="E58" s="146"/>
      <c r="F58" s="146"/>
      <c r="G58" s="146"/>
      <c r="H58" s="146"/>
      <c r="I58" s="146"/>
    </row>
    <row r="59" spans="1:14" s="135" customFormat="1" ht="27" customHeight="1" x14ac:dyDescent="0.35">
      <c r="A59" s="81"/>
      <c r="B59" s="287" t="s">
        <v>205</v>
      </c>
      <c r="C59" s="287"/>
      <c r="D59" s="287"/>
      <c r="E59" s="287"/>
      <c r="F59" s="287"/>
      <c r="G59" s="287"/>
      <c r="H59" s="287"/>
      <c r="I59" s="287"/>
      <c r="J59" s="287"/>
      <c r="K59" s="287"/>
      <c r="L59" s="287"/>
      <c r="M59" s="287"/>
      <c r="N59" s="287"/>
    </row>
    <row r="60" spans="1:14" s="135" customFormat="1" ht="27" customHeight="1" x14ac:dyDescent="0.35">
      <c r="A60" s="81"/>
      <c r="B60" s="284" t="s">
        <v>87</v>
      </c>
      <c r="C60" s="290" t="s">
        <v>175</v>
      </c>
      <c r="D60" s="291"/>
      <c r="E60" s="291"/>
      <c r="F60" s="291"/>
      <c r="G60" s="291"/>
      <c r="H60" s="291"/>
      <c r="I60" s="291"/>
      <c r="L60" s="285" t="s">
        <v>153</v>
      </c>
      <c r="M60" s="285"/>
      <c r="N60" s="157" t="s">
        <v>176</v>
      </c>
    </row>
    <row r="61" spans="1:14" s="135" customFormat="1" ht="45" customHeight="1" x14ac:dyDescent="0.35">
      <c r="A61" s="81"/>
      <c r="B61" s="284"/>
      <c r="C61" s="158" t="s">
        <v>170</v>
      </c>
      <c r="D61" s="159" t="s">
        <v>173</v>
      </c>
      <c r="E61" s="159" t="s">
        <v>172</v>
      </c>
      <c r="F61" s="159" t="s">
        <v>190</v>
      </c>
      <c r="G61" s="159" t="s">
        <v>188</v>
      </c>
      <c r="H61" s="132" t="s">
        <v>194</v>
      </c>
      <c r="I61" s="132" t="s">
        <v>195</v>
      </c>
      <c r="J61" s="152" t="s">
        <v>189</v>
      </c>
      <c r="L61" s="124" t="s">
        <v>168</v>
      </c>
      <c r="M61" s="124" t="s">
        <v>170</v>
      </c>
      <c r="N61" s="133" t="s">
        <v>171</v>
      </c>
    </row>
    <row r="62" spans="1:14" s="135" customFormat="1" ht="15.75" customHeight="1" x14ac:dyDescent="0.35">
      <c r="A62" s="81"/>
      <c r="B62" s="136" t="s">
        <v>118</v>
      </c>
      <c r="C62" s="125">
        <v>143</v>
      </c>
      <c r="D62" s="125">
        <f>C62/0.56</f>
        <v>255.35714285714283</v>
      </c>
      <c r="E62" s="125">
        <f>D62-C62</f>
        <v>112.35714285714283</v>
      </c>
      <c r="F62" s="125">
        <f>J62*$K$85</f>
        <v>77.750662107396167</v>
      </c>
      <c r="G62" s="125">
        <f>C62+E62+F62</f>
        <v>333.10780496453901</v>
      </c>
      <c r="H62" s="125" t="s">
        <v>197</v>
      </c>
      <c r="I62" s="125" t="s">
        <v>207</v>
      </c>
      <c r="J62" s="153">
        <f>C62/$C$64</f>
        <v>0.15662650602409639</v>
      </c>
      <c r="L62" s="125">
        <v>13</v>
      </c>
      <c r="M62" s="125">
        <v>143</v>
      </c>
      <c r="N62" s="138">
        <f>C62-M62</f>
        <v>0</v>
      </c>
    </row>
    <row r="63" spans="1:14" s="135" customFormat="1" ht="30" customHeight="1" x14ac:dyDescent="0.35">
      <c r="A63" s="81"/>
      <c r="B63" s="139" t="s">
        <v>119</v>
      </c>
      <c r="C63" s="130">
        <v>770</v>
      </c>
      <c r="D63" s="130">
        <f>C63/0.56</f>
        <v>1374.9999999999998</v>
      </c>
      <c r="E63" s="130">
        <f>D63-C63</f>
        <v>604.99999999999977</v>
      </c>
      <c r="F63" s="130">
        <f>J63*$K$85</f>
        <v>418.65741134751784</v>
      </c>
      <c r="G63" s="130">
        <f>C63+E63+F63</f>
        <v>1793.6574113475176</v>
      </c>
      <c r="H63" s="130" t="s">
        <v>197</v>
      </c>
      <c r="I63" s="130" t="s">
        <v>207</v>
      </c>
      <c r="J63" s="154">
        <f>C63/$C$64</f>
        <v>0.84337349397590367</v>
      </c>
      <c r="L63" s="130">
        <v>70</v>
      </c>
      <c r="M63" s="130">
        <v>770</v>
      </c>
      <c r="N63" s="141">
        <f>C63-M63</f>
        <v>0</v>
      </c>
    </row>
    <row r="64" spans="1:14" s="135" customFormat="1" ht="15.75" customHeight="1" x14ac:dyDescent="0.35">
      <c r="A64" s="81"/>
      <c r="B64" s="142" t="s">
        <v>0</v>
      </c>
      <c r="C64" s="143">
        <f t="shared" ref="C64:J64" si="22">SUM(C62:C63)</f>
        <v>913</v>
      </c>
      <c r="D64" s="143">
        <f t="shared" si="22"/>
        <v>1630.3571428571427</v>
      </c>
      <c r="E64" s="143">
        <f t="shared" si="22"/>
        <v>717.35714285714266</v>
      </c>
      <c r="F64" s="143">
        <f t="shared" si="22"/>
        <v>496.40807345491402</v>
      </c>
      <c r="G64" s="143">
        <f t="shared" si="22"/>
        <v>2126.7652163120565</v>
      </c>
      <c r="H64" s="143" t="s">
        <v>196</v>
      </c>
      <c r="I64" s="143" t="s">
        <v>196</v>
      </c>
      <c r="J64" s="155">
        <f t="shared" si="22"/>
        <v>1</v>
      </c>
      <c r="L64" s="143">
        <f t="shared" ref="L64" si="23">SUM(L62:L63)</f>
        <v>83</v>
      </c>
      <c r="M64" s="143">
        <f t="shared" ref="M64:N64" si="24">SUM(M62:M63)</f>
        <v>913</v>
      </c>
      <c r="N64" s="143">
        <f t="shared" si="24"/>
        <v>0</v>
      </c>
    </row>
    <row r="65" spans="1:25" s="135" customFormat="1" ht="15.75" customHeight="1" x14ac:dyDescent="0.35">
      <c r="A65" s="81"/>
      <c r="B65" s="145"/>
      <c r="C65" s="146"/>
      <c r="D65" s="146"/>
      <c r="E65" s="146"/>
      <c r="F65" s="146"/>
      <c r="G65" s="146"/>
      <c r="H65" s="146"/>
      <c r="I65" s="146"/>
    </row>
    <row r="66" spans="1:25" s="135" customFormat="1" ht="27" customHeight="1" x14ac:dyDescent="0.35">
      <c r="A66" s="81"/>
      <c r="B66" s="287" t="s">
        <v>206</v>
      </c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</row>
    <row r="67" spans="1:25" s="135" customFormat="1" ht="27" customHeight="1" x14ac:dyDescent="0.35">
      <c r="A67" s="81"/>
      <c r="B67" s="284" t="s">
        <v>87</v>
      </c>
      <c r="C67" s="290" t="s">
        <v>175</v>
      </c>
      <c r="D67" s="291"/>
      <c r="E67" s="291"/>
      <c r="F67" s="291"/>
      <c r="G67" s="291"/>
      <c r="H67" s="291"/>
      <c r="I67" s="291"/>
      <c r="L67" s="285" t="s">
        <v>153</v>
      </c>
      <c r="M67" s="285"/>
      <c r="N67" s="157" t="s">
        <v>176</v>
      </c>
    </row>
    <row r="68" spans="1:25" s="135" customFormat="1" ht="45" customHeight="1" x14ac:dyDescent="0.35">
      <c r="A68" s="81"/>
      <c r="B68" s="284"/>
      <c r="C68" s="158" t="s">
        <v>170</v>
      </c>
      <c r="D68" s="159" t="s">
        <v>173</v>
      </c>
      <c r="E68" s="159" t="s">
        <v>172</v>
      </c>
      <c r="F68" s="159" t="s">
        <v>190</v>
      </c>
      <c r="G68" s="159" t="s">
        <v>188</v>
      </c>
      <c r="H68" s="132" t="s">
        <v>194</v>
      </c>
      <c r="I68" s="132" t="s">
        <v>195</v>
      </c>
      <c r="J68" s="152" t="s">
        <v>189</v>
      </c>
      <c r="L68" s="124" t="s">
        <v>168</v>
      </c>
      <c r="M68" s="124" t="s">
        <v>170</v>
      </c>
      <c r="N68" s="133" t="s">
        <v>171</v>
      </c>
    </row>
    <row r="69" spans="1:25" s="135" customFormat="1" ht="15.75" customHeight="1" x14ac:dyDescent="0.35">
      <c r="A69" s="81"/>
      <c r="B69" s="127" t="s">
        <v>121</v>
      </c>
      <c r="C69" s="125">
        <v>1331</v>
      </c>
      <c r="D69" s="125">
        <f>C69/0.56</f>
        <v>2376.7857142857142</v>
      </c>
      <c r="E69" s="125">
        <f>D69-C69</f>
        <v>1045.7857142857142</v>
      </c>
      <c r="F69" s="125">
        <f>J69*$K$86</f>
        <v>723.67923961499514</v>
      </c>
      <c r="G69" s="125">
        <f>C69+E69+F69</f>
        <v>3100.4649539007096</v>
      </c>
      <c r="H69" s="125" t="s">
        <v>197</v>
      </c>
      <c r="I69" s="125" t="s">
        <v>207</v>
      </c>
      <c r="J69" s="153">
        <f>C69/$C$72</f>
        <v>0.56018518518518523</v>
      </c>
      <c r="L69" s="125">
        <v>121</v>
      </c>
      <c r="M69" s="125">
        <v>1331</v>
      </c>
      <c r="N69" s="138">
        <f>C69-M69</f>
        <v>0</v>
      </c>
    </row>
    <row r="70" spans="1:25" s="135" customFormat="1" ht="15.75" customHeight="1" x14ac:dyDescent="0.35">
      <c r="A70" s="81"/>
      <c r="B70" s="126" t="s">
        <v>177</v>
      </c>
      <c r="C70" s="130">
        <v>462</v>
      </c>
      <c r="D70" s="130">
        <f>C70/0.56</f>
        <v>824.99999999999989</v>
      </c>
      <c r="E70" s="130">
        <f>D70-C70</f>
        <v>362.99999999999989</v>
      </c>
      <c r="F70" s="130">
        <f>J70*$K$86</f>
        <v>251.19444680851069</v>
      </c>
      <c r="G70" s="130">
        <f t="shared" ref="G70:G71" si="25">C70+E70+F70</f>
        <v>1076.1944468085105</v>
      </c>
      <c r="H70" s="130" t="s">
        <v>197</v>
      </c>
      <c r="I70" s="130" t="s">
        <v>207</v>
      </c>
      <c r="J70" s="154">
        <f>C70/$C$72</f>
        <v>0.19444444444444445</v>
      </c>
      <c r="L70" s="130">
        <v>42</v>
      </c>
      <c r="M70" s="130">
        <v>462</v>
      </c>
      <c r="N70" s="141">
        <f>C70-M70</f>
        <v>0</v>
      </c>
    </row>
    <row r="71" spans="1:25" s="135" customFormat="1" ht="15.75" customHeight="1" x14ac:dyDescent="0.35">
      <c r="A71" s="81"/>
      <c r="B71" s="127" t="s">
        <v>178</v>
      </c>
      <c r="C71" s="125">
        <v>583</v>
      </c>
      <c r="D71" s="125">
        <f>C71/0.56</f>
        <v>1041.0714285714284</v>
      </c>
      <c r="E71" s="125">
        <f>D71-C71</f>
        <v>458.07142857142844</v>
      </c>
      <c r="F71" s="125">
        <f>J71*$K$86</f>
        <v>316.98346859169209</v>
      </c>
      <c r="G71" s="125">
        <f t="shared" si="25"/>
        <v>1358.0548971631206</v>
      </c>
      <c r="H71" s="125" t="s">
        <v>197</v>
      </c>
      <c r="I71" s="125" t="s">
        <v>207</v>
      </c>
      <c r="J71" s="153">
        <f>C71/$C$72</f>
        <v>0.24537037037037038</v>
      </c>
      <c r="L71" s="125">
        <v>53</v>
      </c>
      <c r="M71" s="125">
        <v>583</v>
      </c>
      <c r="N71" s="138">
        <f>C71-M71</f>
        <v>0</v>
      </c>
    </row>
    <row r="72" spans="1:25" s="135" customFormat="1" ht="15.75" customHeight="1" x14ac:dyDescent="0.35">
      <c r="A72" s="81"/>
      <c r="B72" s="142" t="s">
        <v>0</v>
      </c>
      <c r="C72" s="143">
        <f t="shared" ref="C72:J72" si="26">SUM(C69:C71)</f>
        <v>2376</v>
      </c>
      <c r="D72" s="143">
        <f t="shared" si="26"/>
        <v>4242.8571428571431</v>
      </c>
      <c r="E72" s="143">
        <f t="shared" si="26"/>
        <v>1866.8571428571427</v>
      </c>
      <c r="F72" s="143">
        <f t="shared" si="26"/>
        <v>1291.857155015198</v>
      </c>
      <c r="G72" s="143">
        <f t="shared" si="26"/>
        <v>5534.7142978723405</v>
      </c>
      <c r="H72" s="143" t="s">
        <v>196</v>
      </c>
      <c r="I72" s="143" t="s">
        <v>196</v>
      </c>
      <c r="J72" s="155">
        <f t="shared" si="26"/>
        <v>1</v>
      </c>
      <c r="L72" s="143">
        <f t="shared" ref="L72" si="27">SUM(L69:L71)</f>
        <v>216</v>
      </c>
      <c r="M72" s="143">
        <f t="shared" ref="M72:N72" si="28">SUM(M69:M71)</f>
        <v>2376</v>
      </c>
      <c r="N72" s="143">
        <f t="shared" si="28"/>
        <v>0</v>
      </c>
    </row>
    <row r="73" spans="1:25" s="135" customFormat="1" ht="15.75" customHeight="1" x14ac:dyDescent="0.35">
      <c r="A73" s="81"/>
      <c r="B73" s="145"/>
      <c r="C73" s="146"/>
      <c r="D73" s="146"/>
      <c r="E73" s="146"/>
      <c r="F73" s="146"/>
      <c r="G73" s="146"/>
      <c r="H73" s="146"/>
      <c r="I73" s="146"/>
    </row>
    <row r="74" spans="1:25" s="135" customFormat="1" ht="15.75" customHeight="1" x14ac:dyDescent="0.35">
      <c r="A74" s="81"/>
      <c r="B74" s="145"/>
      <c r="C74" s="146"/>
      <c r="D74" s="146"/>
      <c r="E74" s="146"/>
      <c r="F74" s="146"/>
      <c r="G74" s="146"/>
      <c r="H74" s="146"/>
      <c r="I74" s="146"/>
    </row>
    <row r="75" spans="1:25" s="135" customFormat="1" ht="15.75" customHeight="1" x14ac:dyDescent="0.35">
      <c r="A75" s="81"/>
      <c r="B75" s="145"/>
      <c r="C75" s="146"/>
      <c r="D75" s="146"/>
      <c r="E75" s="146"/>
      <c r="F75" s="146"/>
      <c r="G75" s="146"/>
      <c r="H75" s="146"/>
      <c r="I75" s="146"/>
    </row>
    <row r="76" spans="1:25" s="135" customFormat="1" ht="27" customHeight="1" x14ac:dyDescent="0.35">
      <c r="A76" s="81"/>
      <c r="B76" s="284" t="s">
        <v>87</v>
      </c>
      <c r="C76" s="290" t="s">
        <v>175</v>
      </c>
      <c r="D76" s="291"/>
      <c r="E76" s="291"/>
      <c r="F76" s="291"/>
      <c r="G76" s="291"/>
      <c r="H76" s="291"/>
      <c r="I76" s="291"/>
      <c r="L76" s="285" t="s">
        <v>153</v>
      </c>
      <c r="M76" s="285"/>
      <c r="N76" s="157" t="s">
        <v>176</v>
      </c>
    </row>
    <row r="77" spans="1:25" s="147" customFormat="1" ht="45" customHeight="1" x14ac:dyDescent="0.35">
      <c r="A77" s="81"/>
      <c r="B77" s="284"/>
      <c r="C77" s="158" t="s">
        <v>170</v>
      </c>
      <c r="D77" s="159" t="s">
        <v>173</v>
      </c>
      <c r="E77" s="159" t="s">
        <v>172</v>
      </c>
      <c r="F77" s="159" t="s">
        <v>190</v>
      </c>
      <c r="G77" s="159" t="s">
        <v>188</v>
      </c>
      <c r="H77" s="132" t="s">
        <v>194</v>
      </c>
      <c r="I77" s="132" t="s">
        <v>195</v>
      </c>
      <c r="J77" s="152" t="s">
        <v>189</v>
      </c>
      <c r="K77" s="152" t="s">
        <v>193</v>
      </c>
      <c r="L77" s="124" t="s">
        <v>168</v>
      </c>
      <c r="M77" s="124" t="s">
        <v>170</v>
      </c>
      <c r="N77" s="133" t="s">
        <v>171</v>
      </c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</row>
    <row r="78" spans="1:25" s="147" customFormat="1" ht="15.75" customHeight="1" x14ac:dyDescent="0.35">
      <c r="A78" s="81"/>
      <c r="B78" s="129" t="s">
        <v>102</v>
      </c>
      <c r="C78" s="125">
        <f>C15</f>
        <v>2937</v>
      </c>
      <c r="D78" s="125">
        <f>D15</f>
        <v>5244.6428571428569</v>
      </c>
      <c r="E78" s="125">
        <f>E15</f>
        <v>2307.6428571428569</v>
      </c>
      <c r="F78" s="125">
        <f>F15</f>
        <v>1596.8789832826747</v>
      </c>
      <c r="G78" s="125">
        <f>G15</f>
        <v>6841.521840425532</v>
      </c>
      <c r="H78" s="125" t="s">
        <v>197</v>
      </c>
      <c r="I78" s="125" t="s">
        <v>207</v>
      </c>
      <c r="J78" s="153">
        <f t="shared" ref="J78:J86" si="29">C78/$C$87</f>
        <v>9.4680851063829785E-2</v>
      </c>
      <c r="K78" s="125">
        <f>J78*(72258.77-$D$87)</f>
        <v>1596.8789832826749</v>
      </c>
      <c r="L78" s="125">
        <f>L15</f>
        <v>267</v>
      </c>
      <c r="M78" s="125">
        <f>M15</f>
        <v>2937</v>
      </c>
      <c r="N78" s="138">
        <f>C78-M78</f>
        <v>0</v>
      </c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</row>
    <row r="79" spans="1:25" s="147" customFormat="1" ht="15.75" customHeight="1" x14ac:dyDescent="0.35">
      <c r="A79" s="81"/>
      <c r="B79" s="128" t="s">
        <v>111</v>
      </c>
      <c r="C79" s="130">
        <f t="shared" ref="C79:G79" si="30">C24</f>
        <v>4345</v>
      </c>
      <c r="D79" s="130">
        <f t="shared" si="30"/>
        <v>7758.9285714285706</v>
      </c>
      <c r="E79" s="130">
        <f t="shared" si="30"/>
        <v>3413.9285714285706</v>
      </c>
      <c r="F79" s="130">
        <f t="shared" si="30"/>
        <v>2362.4239640324217</v>
      </c>
      <c r="G79" s="130">
        <f t="shared" si="30"/>
        <v>10121.352535460992</v>
      </c>
      <c r="H79" s="130" t="s">
        <v>197</v>
      </c>
      <c r="I79" s="130" t="s">
        <v>207</v>
      </c>
      <c r="J79" s="154">
        <f t="shared" si="29"/>
        <v>0.14007092198581561</v>
      </c>
      <c r="K79" s="130">
        <f t="shared" ref="K79:K86" si="31">J79*(72258.77-$D$87)</f>
        <v>2362.4239640324217</v>
      </c>
      <c r="L79" s="130">
        <f t="shared" ref="L79:M79" si="32">L24</f>
        <v>395</v>
      </c>
      <c r="M79" s="130">
        <f t="shared" si="32"/>
        <v>4345</v>
      </c>
      <c r="N79" s="141">
        <f>C79-M79</f>
        <v>0</v>
      </c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</row>
    <row r="80" spans="1:25" s="147" customFormat="1" ht="15.75" customHeight="1" x14ac:dyDescent="0.35">
      <c r="A80" s="81"/>
      <c r="B80" s="129" t="s">
        <v>117</v>
      </c>
      <c r="C80" s="125">
        <f t="shared" ref="C80:G80" si="33">C30</f>
        <v>1177</v>
      </c>
      <c r="D80" s="125">
        <f t="shared" si="33"/>
        <v>2101.7857142857142</v>
      </c>
      <c r="E80" s="125">
        <f t="shared" si="33"/>
        <v>924.78571428571422</v>
      </c>
      <c r="F80" s="125">
        <f t="shared" si="33"/>
        <v>639.94775734549148</v>
      </c>
      <c r="G80" s="125">
        <f t="shared" si="33"/>
        <v>2741.7334716312057</v>
      </c>
      <c r="H80" s="125" t="s">
        <v>197</v>
      </c>
      <c r="I80" s="125" t="s">
        <v>207</v>
      </c>
      <c r="J80" s="153">
        <f t="shared" si="29"/>
        <v>3.7943262411347517E-2</v>
      </c>
      <c r="K80" s="125">
        <f t="shared" si="31"/>
        <v>639.94775734549148</v>
      </c>
      <c r="L80" s="125">
        <f t="shared" ref="L80:M80" si="34">L30</f>
        <v>107</v>
      </c>
      <c r="M80" s="125">
        <f t="shared" si="34"/>
        <v>1177</v>
      </c>
      <c r="N80" s="138">
        <f t="shared" ref="N80:N85" si="35">C80-M80</f>
        <v>0</v>
      </c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</row>
    <row r="81" spans="1:25" s="147" customFormat="1" ht="15.75" customHeight="1" x14ac:dyDescent="0.35">
      <c r="A81" s="81"/>
      <c r="B81" s="128" t="s">
        <v>124</v>
      </c>
      <c r="C81" s="130">
        <f t="shared" ref="C81:G81" si="36">C36</f>
        <v>1925</v>
      </c>
      <c r="D81" s="130">
        <f t="shared" si="36"/>
        <v>3437.4999999999995</v>
      </c>
      <c r="E81" s="130">
        <f t="shared" si="36"/>
        <v>1512.4999999999995</v>
      </c>
      <c r="F81" s="130">
        <f t="shared" si="36"/>
        <v>1046.6435283687945</v>
      </c>
      <c r="G81" s="130">
        <f t="shared" si="36"/>
        <v>4484.1435283687943</v>
      </c>
      <c r="H81" s="130" t="s">
        <v>197</v>
      </c>
      <c r="I81" s="130" t="s">
        <v>207</v>
      </c>
      <c r="J81" s="154">
        <f t="shared" si="29"/>
        <v>6.2056737588652482E-2</v>
      </c>
      <c r="K81" s="130">
        <f t="shared" si="31"/>
        <v>1046.6435283687945</v>
      </c>
      <c r="L81" s="130">
        <f t="shared" ref="L81:M81" si="37">L36</f>
        <v>175</v>
      </c>
      <c r="M81" s="130">
        <f t="shared" si="37"/>
        <v>1925</v>
      </c>
      <c r="N81" s="141">
        <f t="shared" si="35"/>
        <v>0</v>
      </c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</row>
    <row r="82" spans="1:25" s="147" customFormat="1" ht="15.75" customHeight="1" x14ac:dyDescent="0.35">
      <c r="A82" s="81"/>
      <c r="B82" s="129" t="s">
        <v>129</v>
      </c>
      <c r="C82" s="125">
        <f t="shared" ref="C82:G82" si="38">C43</f>
        <v>6325</v>
      </c>
      <c r="D82" s="125">
        <f t="shared" si="38"/>
        <v>11294.642857142857</v>
      </c>
      <c r="E82" s="125">
        <f t="shared" si="38"/>
        <v>4969.6428571428569</v>
      </c>
      <c r="F82" s="125">
        <f t="shared" si="38"/>
        <v>3438.9715932117529</v>
      </c>
      <c r="G82" s="125">
        <f t="shared" si="38"/>
        <v>14733.614450354609</v>
      </c>
      <c r="H82" s="125" t="s">
        <v>197</v>
      </c>
      <c r="I82" s="125" t="s">
        <v>207</v>
      </c>
      <c r="J82" s="153">
        <f t="shared" si="29"/>
        <v>0.20390070921985815</v>
      </c>
      <c r="K82" s="125">
        <f t="shared" si="31"/>
        <v>3438.9715932117529</v>
      </c>
      <c r="L82" s="125">
        <f t="shared" ref="L82:M82" si="39">L43</f>
        <v>575</v>
      </c>
      <c r="M82" s="125">
        <f t="shared" si="39"/>
        <v>6325</v>
      </c>
      <c r="N82" s="138">
        <f t="shared" si="35"/>
        <v>0</v>
      </c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</row>
    <row r="83" spans="1:25" s="147" customFormat="1" ht="15.75" customHeight="1" x14ac:dyDescent="0.35">
      <c r="A83" s="81"/>
      <c r="B83" s="128" t="s">
        <v>131</v>
      </c>
      <c r="C83" s="130">
        <f t="shared" ref="C83:G83" si="40">C50</f>
        <v>3289</v>
      </c>
      <c r="D83" s="130">
        <f t="shared" si="40"/>
        <v>5873.2142857142844</v>
      </c>
      <c r="E83" s="130">
        <f t="shared" si="40"/>
        <v>2584.2142857142849</v>
      </c>
      <c r="F83" s="130">
        <f t="shared" si="40"/>
        <v>1788.2652284701117</v>
      </c>
      <c r="G83" s="130">
        <f t="shared" si="40"/>
        <v>7661.4795141843961</v>
      </c>
      <c r="H83" s="130" t="s">
        <v>197</v>
      </c>
      <c r="I83" s="130" t="s">
        <v>207</v>
      </c>
      <c r="J83" s="154">
        <f t="shared" si="29"/>
        <v>0.10602836879432624</v>
      </c>
      <c r="K83" s="130">
        <f t="shared" si="31"/>
        <v>1788.2652284701117</v>
      </c>
      <c r="L83" s="130">
        <f t="shared" ref="L83:M83" si="41">L50</f>
        <v>299</v>
      </c>
      <c r="M83" s="130">
        <f t="shared" si="41"/>
        <v>3289</v>
      </c>
      <c r="N83" s="141">
        <f t="shared" si="35"/>
        <v>0</v>
      </c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</row>
    <row r="84" spans="1:25" s="147" customFormat="1" ht="15.75" customHeight="1" x14ac:dyDescent="0.35">
      <c r="A84" s="81"/>
      <c r="B84" s="129" t="s">
        <v>132</v>
      </c>
      <c r="C84" s="125">
        <f t="shared" ref="C84:G84" si="42">C57</f>
        <v>7733</v>
      </c>
      <c r="D84" s="125">
        <f t="shared" si="42"/>
        <v>13808.928571428569</v>
      </c>
      <c r="E84" s="125">
        <f t="shared" si="42"/>
        <v>6075.9285714285697</v>
      </c>
      <c r="F84" s="125">
        <f t="shared" si="42"/>
        <v>4204.5165739615004</v>
      </c>
      <c r="G84" s="125">
        <f t="shared" si="42"/>
        <v>18013.445145390069</v>
      </c>
      <c r="H84" s="125" t="s">
        <v>197</v>
      </c>
      <c r="I84" s="125" t="s">
        <v>207</v>
      </c>
      <c r="J84" s="153">
        <f t="shared" si="29"/>
        <v>0.24929078014184397</v>
      </c>
      <c r="K84" s="125">
        <f t="shared" si="31"/>
        <v>4204.5165739615004</v>
      </c>
      <c r="L84" s="125">
        <f t="shared" ref="L84:M84" si="43">L57</f>
        <v>703</v>
      </c>
      <c r="M84" s="125">
        <f t="shared" si="43"/>
        <v>7733</v>
      </c>
      <c r="N84" s="138">
        <f t="shared" si="35"/>
        <v>0</v>
      </c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</row>
    <row r="85" spans="1:25" s="147" customFormat="1" ht="15.75" customHeight="1" x14ac:dyDescent="0.35">
      <c r="A85" s="81"/>
      <c r="B85" s="128" t="s">
        <v>133</v>
      </c>
      <c r="C85" s="130">
        <f t="shared" ref="C85:G85" si="44">C64</f>
        <v>913</v>
      </c>
      <c r="D85" s="130">
        <f t="shared" si="44"/>
        <v>1630.3571428571427</v>
      </c>
      <c r="E85" s="130">
        <f t="shared" si="44"/>
        <v>717.35714285714266</v>
      </c>
      <c r="F85" s="130">
        <f t="shared" si="44"/>
        <v>496.40807345491402</v>
      </c>
      <c r="G85" s="130">
        <f t="shared" si="44"/>
        <v>2126.7652163120565</v>
      </c>
      <c r="H85" s="130" t="s">
        <v>197</v>
      </c>
      <c r="I85" s="130" t="s">
        <v>207</v>
      </c>
      <c r="J85" s="154">
        <f t="shared" si="29"/>
        <v>2.9432624113475178E-2</v>
      </c>
      <c r="K85" s="130">
        <f t="shared" si="31"/>
        <v>496.40807345491396</v>
      </c>
      <c r="L85" s="130">
        <f t="shared" ref="L85:M85" si="45">L64</f>
        <v>83</v>
      </c>
      <c r="M85" s="130">
        <f t="shared" si="45"/>
        <v>913</v>
      </c>
      <c r="N85" s="141">
        <f t="shared" si="35"/>
        <v>0</v>
      </c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</row>
    <row r="86" spans="1:25" s="147" customFormat="1" ht="15.75" customHeight="1" x14ac:dyDescent="0.35">
      <c r="A86" s="81"/>
      <c r="B86" s="129" t="s">
        <v>134</v>
      </c>
      <c r="C86" s="125">
        <f t="shared" ref="C86:G86" si="46">C72</f>
        <v>2376</v>
      </c>
      <c r="D86" s="125">
        <f t="shared" si="46"/>
        <v>4242.8571428571431</v>
      </c>
      <c r="E86" s="125">
        <f t="shared" si="46"/>
        <v>1866.8571428571427</v>
      </c>
      <c r="F86" s="125">
        <f t="shared" si="46"/>
        <v>1291.857155015198</v>
      </c>
      <c r="G86" s="125">
        <f t="shared" si="46"/>
        <v>5534.7142978723405</v>
      </c>
      <c r="H86" s="125" t="s">
        <v>197</v>
      </c>
      <c r="I86" s="125" t="s">
        <v>207</v>
      </c>
      <c r="J86" s="153">
        <f t="shared" si="29"/>
        <v>7.6595744680851063E-2</v>
      </c>
      <c r="K86" s="125">
        <f t="shared" si="31"/>
        <v>1291.8571550151978</v>
      </c>
      <c r="L86" s="125">
        <f t="shared" ref="L86:M86" si="47">L72</f>
        <v>216</v>
      </c>
      <c r="M86" s="125">
        <f t="shared" si="47"/>
        <v>2376</v>
      </c>
      <c r="N86" s="138">
        <f>C86-M86</f>
        <v>0</v>
      </c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</row>
    <row r="87" spans="1:25" s="147" customFormat="1" ht="15.75" customHeight="1" x14ac:dyDescent="0.35">
      <c r="A87" s="81"/>
      <c r="B87" s="142" t="s">
        <v>0</v>
      </c>
      <c r="C87" s="143">
        <f>SUM(C78:C86)</f>
        <v>31020</v>
      </c>
      <c r="D87" s="143">
        <f>SUM(D78:D86)</f>
        <v>55392.857142857145</v>
      </c>
      <c r="E87" s="143">
        <f>SUM(E78:E86)</f>
        <v>24372.857142857134</v>
      </c>
      <c r="F87" s="143">
        <f t="shared" ref="F87:G87" si="48">SUM(F78:F86)</f>
        <v>16865.912857142859</v>
      </c>
      <c r="G87" s="143">
        <f t="shared" si="48"/>
        <v>72258.76999999999</v>
      </c>
      <c r="H87" s="143" t="s">
        <v>196</v>
      </c>
      <c r="I87" s="143" t="s">
        <v>196</v>
      </c>
      <c r="J87" s="155">
        <f>SUM(J78:J86)</f>
        <v>1</v>
      </c>
      <c r="K87" s="143">
        <f>SUM(K78:K86)</f>
        <v>16865.912857142859</v>
      </c>
      <c r="L87" s="143">
        <f>SUM(L78:L86)</f>
        <v>2820</v>
      </c>
      <c r="M87" s="143">
        <f>SUM(M78:M86)</f>
        <v>31020</v>
      </c>
      <c r="N87" s="143">
        <f>SUM(N78:N86)</f>
        <v>0</v>
      </c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</row>
    <row r="88" spans="1:25" s="147" customFormat="1" ht="15.75" customHeight="1" x14ac:dyDescent="0.35">
      <c r="A88" s="81"/>
      <c r="B88" s="145"/>
      <c r="C88" s="146"/>
      <c r="D88" s="146"/>
      <c r="E88" s="146"/>
      <c r="F88" s="146"/>
      <c r="G88" s="146"/>
      <c r="H88" s="146"/>
      <c r="I88" s="146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</row>
    <row r="89" spans="1:25" s="147" customFormat="1" ht="15.75" customHeight="1" x14ac:dyDescent="0.35">
      <c r="A89" s="81"/>
      <c r="B89" s="145" t="s">
        <v>191</v>
      </c>
      <c r="C89" s="146"/>
      <c r="D89" s="146"/>
      <c r="E89" s="146"/>
      <c r="F89" s="146"/>
      <c r="G89" s="146"/>
      <c r="H89" s="146"/>
      <c r="I89" s="146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</row>
    <row r="90" spans="1:25" s="147" customFormat="1" ht="15.75" customHeight="1" x14ac:dyDescent="0.35">
      <c r="A90" s="81"/>
      <c r="B90" s="145" t="s">
        <v>192</v>
      </c>
      <c r="C90" s="146"/>
      <c r="D90" s="146"/>
      <c r="E90" s="146"/>
      <c r="F90" s="146"/>
      <c r="G90" s="146"/>
      <c r="H90" s="146"/>
      <c r="I90" s="146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</row>
    <row r="91" spans="1:25" s="147" customFormat="1" ht="15.75" customHeight="1" x14ac:dyDescent="0.35">
      <c r="A91" s="81"/>
      <c r="B91" s="145"/>
      <c r="C91" s="146"/>
      <c r="D91" s="146"/>
      <c r="E91" s="146"/>
      <c r="F91" s="146"/>
      <c r="G91" s="146"/>
      <c r="H91" s="146"/>
      <c r="I91" s="146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</row>
    <row r="92" spans="1:25" s="147" customFormat="1" ht="15.75" customHeight="1" x14ac:dyDescent="0.35">
      <c r="A92" s="81"/>
      <c r="B92" s="145"/>
      <c r="C92" s="146"/>
      <c r="D92" s="146"/>
      <c r="E92" s="146"/>
      <c r="F92" s="146"/>
      <c r="G92" s="146"/>
      <c r="H92" s="146"/>
      <c r="I92" s="146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</row>
    <row r="93" spans="1:25" s="135" customFormat="1" ht="15.75" customHeight="1" x14ac:dyDescent="0.35">
      <c r="A93" s="81"/>
      <c r="B93" s="145"/>
      <c r="C93" s="146"/>
      <c r="D93" s="146"/>
      <c r="E93" s="146"/>
      <c r="F93" s="146"/>
      <c r="G93" s="146"/>
      <c r="H93" s="146"/>
      <c r="I93" s="146"/>
    </row>
    <row r="94" spans="1:25" s="135" customFormat="1" ht="15.75" customHeight="1" x14ac:dyDescent="0.35">
      <c r="A94" s="81"/>
      <c r="B94" s="145"/>
      <c r="C94" s="146"/>
      <c r="D94" s="146"/>
      <c r="E94" s="146"/>
      <c r="F94" s="146"/>
      <c r="G94" s="146"/>
      <c r="H94" s="146"/>
      <c r="I94" s="146"/>
    </row>
    <row r="95" spans="1:25" s="135" customFormat="1" ht="15.75" customHeight="1" x14ac:dyDescent="0.35">
      <c r="A95" s="81"/>
      <c r="B95" s="145"/>
      <c r="C95" s="146"/>
      <c r="D95" s="146"/>
      <c r="E95" s="146"/>
      <c r="F95" s="146"/>
      <c r="G95" s="146"/>
      <c r="H95" s="146"/>
      <c r="I95" s="146"/>
    </row>
    <row r="96" spans="1:25" s="135" customFormat="1" ht="15.75" customHeight="1" x14ac:dyDescent="0.35">
      <c r="A96" s="81"/>
      <c r="B96" s="145"/>
      <c r="C96" s="146"/>
      <c r="D96" s="146"/>
      <c r="E96" s="146"/>
      <c r="F96" s="146"/>
      <c r="G96" s="146"/>
      <c r="H96" s="146"/>
      <c r="I96" s="146"/>
    </row>
    <row r="97" spans="1:9" s="135" customFormat="1" ht="15.75" customHeight="1" x14ac:dyDescent="0.35">
      <c r="A97" s="81"/>
      <c r="B97" s="145"/>
      <c r="C97" s="146"/>
      <c r="D97" s="146"/>
      <c r="E97" s="146"/>
      <c r="F97" s="146"/>
      <c r="G97" s="146"/>
      <c r="H97" s="146"/>
      <c r="I97" s="146"/>
    </row>
    <row r="98" spans="1:9" s="135" customFormat="1" ht="15.75" customHeight="1" x14ac:dyDescent="0.35">
      <c r="A98" s="81"/>
      <c r="B98" s="145"/>
      <c r="C98" s="146"/>
      <c r="D98" s="146"/>
      <c r="E98" s="146"/>
      <c r="F98" s="146"/>
      <c r="G98" s="146"/>
      <c r="H98" s="146"/>
      <c r="I98" s="146"/>
    </row>
    <row r="99" spans="1:9" s="135" customFormat="1" ht="15.75" customHeight="1" x14ac:dyDescent="0.35">
      <c r="A99" s="81"/>
      <c r="B99" s="145"/>
      <c r="C99" s="146"/>
      <c r="D99" s="146"/>
      <c r="E99" s="146"/>
      <c r="F99" s="146"/>
      <c r="G99" s="146"/>
      <c r="H99" s="146"/>
      <c r="I99" s="146"/>
    </row>
    <row r="100" spans="1:9" s="135" customFormat="1" ht="15.75" customHeight="1" x14ac:dyDescent="0.35">
      <c r="A100" s="81"/>
      <c r="B100" s="145"/>
      <c r="C100" s="146"/>
      <c r="D100" s="146"/>
      <c r="E100" s="146"/>
      <c r="F100" s="146"/>
      <c r="G100" s="146"/>
      <c r="H100" s="146"/>
      <c r="I100" s="146"/>
    </row>
    <row r="101" spans="1:9" s="135" customFormat="1" ht="15.75" customHeight="1" x14ac:dyDescent="0.35">
      <c r="A101" s="81"/>
      <c r="B101" s="145"/>
      <c r="C101" s="146"/>
      <c r="D101" s="146"/>
      <c r="E101" s="146"/>
      <c r="F101" s="146"/>
      <c r="G101" s="146"/>
      <c r="H101" s="146"/>
      <c r="I101" s="146"/>
    </row>
    <row r="102" spans="1:9" s="135" customFormat="1" ht="15.75" customHeight="1" x14ac:dyDescent="0.35">
      <c r="A102" s="81"/>
      <c r="B102" s="145"/>
      <c r="C102" s="146"/>
      <c r="D102" s="146"/>
      <c r="E102" s="146"/>
      <c r="F102" s="146"/>
      <c r="G102" s="146"/>
      <c r="H102" s="146"/>
      <c r="I102" s="146"/>
    </row>
    <row r="103" spans="1:9" s="135" customFormat="1" ht="15.75" customHeight="1" x14ac:dyDescent="0.35">
      <c r="A103" s="81"/>
      <c r="B103" s="145"/>
      <c r="C103" s="146"/>
      <c r="D103" s="146"/>
      <c r="E103" s="146"/>
      <c r="F103" s="146"/>
      <c r="G103" s="146"/>
      <c r="H103" s="146"/>
      <c r="I103" s="146"/>
    </row>
    <row r="104" spans="1:9" s="135" customFormat="1" ht="15.75" customHeight="1" x14ac:dyDescent="0.35">
      <c r="A104" s="81"/>
      <c r="B104" s="145"/>
      <c r="C104" s="146"/>
      <c r="D104" s="146"/>
      <c r="E104" s="146"/>
      <c r="F104" s="146"/>
      <c r="G104" s="146"/>
      <c r="H104" s="146"/>
      <c r="I104" s="146"/>
    </row>
    <row r="105" spans="1:9" s="135" customFormat="1" ht="15.75" customHeight="1" x14ac:dyDescent="0.35">
      <c r="A105" s="81"/>
      <c r="B105" s="145"/>
      <c r="C105" s="146"/>
      <c r="D105" s="146"/>
      <c r="E105" s="146"/>
      <c r="F105" s="146"/>
      <c r="G105" s="146"/>
      <c r="H105" s="146"/>
      <c r="I105" s="146"/>
    </row>
    <row r="106" spans="1:9" s="135" customFormat="1" ht="15.75" customHeight="1" x14ac:dyDescent="0.35">
      <c r="A106" s="81"/>
      <c r="B106" s="145"/>
      <c r="C106" s="146"/>
      <c r="D106" s="146"/>
      <c r="E106" s="146"/>
      <c r="F106" s="146"/>
      <c r="G106" s="146"/>
      <c r="H106" s="146"/>
      <c r="I106" s="146"/>
    </row>
    <row r="107" spans="1:9" s="135" customFormat="1" ht="15.75" customHeight="1" x14ac:dyDescent="0.35">
      <c r="A107" s="81"/>
      <c r="B107" s="145"/>
      <c r="C107" s="146"/>
      <c r="D107" s="146"/>
      <c r="E107" s="146"/>
      <c r="F107" s="146"/>
      <c r="G107" s="146"/>
      <c r="H107" s="146"/>
      <c r="I107" s="146"/>
    </row>
    <row r="108" spans="1:9" s="135" customFormat="1" ht="15.75" customHeight="1" x14ac:dyDescent="0.35">
      <c r="A108" s="81"/>
      <c r="B108" s="145"/>
      <c r="C108" s="146"/>
      <c r="D108" s="146"/>
      <c r="E108" s="146"/>
      <c r="F108" s="146"/>
      <c r="G108" s="146"/>
      <c r="H108" s="146"/>
      <c r="I108" s="146"/>
    </row>
    <row r="109" spans="1:9" s="135" customFormat="1" ht="15.75" customHeight="1" x14ac:dyDescent="0.35">
      <c r="A109" s="81"/>
      <c r="B109" s="145"/>
      <c r="C109" s="146"/>
      <c r="D109" s="146"/>
      <c r="E109" s="146"/>
      <c r="F109" s="146"/>
      <c r="G109" s="146"/>
      <c r="H109" s="146"/>
      <c r="I109" s="146"/>
    </row>
    <row r="110" spans="1:9" s="135" customFormat="1" ht="15.75" customHeight="1" x14ac:dyDescent="0.35">
      <c r="A110" s="81"/>
      <c r="B110" s="145"/>
      <c r="C110" s="146"/>
      <c r="D110" s="146"/>
      <c r="E110" s="146"/>
      <c r="F110" s="146"/>
      <c r="G110" s="146"/>
      <c r="H110" s="146"/>
      <c r="I110" s="146"/>
    </row>
    <row r="111" spans="1:9" s="135" customFormat="1" ht="15.75" customHeight="1" x14ac:dyDescent="0.35">
      <c r="A111" s="81"/>
      <c r="B111" s="145"/>
      <c r="C111" s="146"/>
      <c r="D111" s="146"/>
      <c r="E111" s="146"/>
      <c r="F111" s="146"/>
      <c r="G111" s="146"/>
      <c r="H111" s="146"/>
      <c r="I111" s="146"/>
    </row>
    <row r="112" spans="1:9" s="135" customFormat="1" ht="15.75" customHeight="1" x14ac:dyDescent="0.35">
      <c r="A112" s="81"/>
      <c r="B112" s="145"/>
      <c r="C112" s="146"/>
      <c r="D112" s="146"/>
      <c r="E112" s="146"/>
      <c r="F112" s="146"/>
      <c r="G112" s="146"/>
      <c r="H112" s="146"/>
      <c r="I112" s="146"/>
    </row>
    <row r="113" spans="1:9" s="135" customFormat="1" ht="15.75" customHeight="1" x14ac:dyDescent="0.35">
      <c r="A113" s="81"/>
      <c r="B113" s="145"/>
      <c r="C113" s="146"/>
      <c r="D113" s="146"/>
      <c r="E113" s="146"/>
      <c r="F113" s="146"/>
      <c r="G113" s="146"/>
      <c r="H113" s="146"/>
      <c r="I113" s="146"/>
    </row>
    <row r="114" spans="1:9" s="135" customFormat="1" ht="15.75" customHeight="1" x14ac:dyDescent="0.35">
      <c r="A114" s="81"/>
      <c r="B114" s="145"/>
      <c r="C114" s="146"/>
      <c r="D114" s="146"/>
      <c r="E114" s="146"/>
      <c r="F114" s="146"/>
      <c r="G114" s="146"/>
      <c r="H114" s="146"/>
      <c r="I114" s="146"/>
    </row>
    <row r="115" spans="1:9" s="135" customFormat="1" ht="15.75" customHeight="1" x14ac:dyDescent="0.35">
      <c r="A115" s="81"/>
      <c r="B115" s="145"/>
      <c r="C115" s="146"/>
      <c r="D115" s="146"/>
      <c r="E115" s="146"/>
      <c r="F115" s="146"/>
      <c r="G115" s="146"/>
      <c r="H115" s="146"/>
      <c r="I115" s="146"/>
    </row>
    <row r="116" spans="1:9" s="135" customFormat="1" ht="15.75" customHeight="1" x14ac:dyDescent="0.35">
      <c r="A116" s="81"/>
      <c r="B116" s="145"/>
      <c r="C116" s="146"/>
      <c r="D116" s="146"/>
      <c r="E116" s="146"/>
      <c r="F116" s="146"/>
      <c r="G116" s="146"/>
      <c r="H116" s="146"/>
      <c r="I116" s="146"/>
    </row>
    <row r="117" spans="1:9" s="135" customFormat="1" ht="15.75" customHeight="1" x14ac:dyDescent="0.35">
      <c r="A117" s="81"/>
      <c r="B117" s="145"/>
      <c r="C117" s="146"/>
      <c r="D117" s="146"/>
      <c r="E117" s="146"/>
      <c r="F117" s="146"/>
      <c r="G117" s="146"/>
      <c r="H117" s="146"/>
      <c r="I117" s="146"/>
    </row>
    <row r="118" spans="1:9" s="135" customFormat="1" ht="15.75" customHeight="1" x14ac:dyDescent="0.35">
      <c r="A118" s="81"/>
      <c r="B118" s="145"/>
      <c r="C118" s="146"/>
      <c r="D118" s="146"/>
      <c r="E118" s="146"/>
      <c r="F118" s="146"/>
      <c r="G118" s="146"/>
      <c r="H118" s="146"/>
      <c r="I118" s="146"/>
    </row>
    <row r="119" spans="1:9" s="135" customFormat="1" ht="15.75" customHeight="1" x14ac:dyDescent="0.35">
      <c r="A119" s="81"/>
      <c r="B119" s="145"/>
      <c r="C119" s="146"/>
      <c r="D119" s="146"/>
      <c r="E119" s="146"/>
      <c r="F119" s="146"/>
      <c r="G119" s="146"/>
      <c r="H119" s="146"/>
      <c r="I119" s="146"/>
    </row>
    <row r="120" spans="1:9" s="135" customFormat="1" ht="15.75" customHeight="1" x14ac:dyDescent="0.35">
      <c r="A120" s="81"/>
      <c r="B120" s="145"/>
      <c r="C120" s="146"/>
      <c r="D120" s="146"/>
      <c r="E120" s="146"/>
      <c r="F120" s="146"/>
      <c r="G120" s="146"/>
      <c r="H120" s="146"/>
      <c r="I120" s="146"/>
    </row>
    <row r="121" spans="1:9" s="135" customFormat="1" ht="15.75" customHeight="1" x14ac:dyDescent="0.35">
      <c r="A121" s="81"/>
      <c r="B121" s="145"/>
      <c r="C121" s="146"/>
      <c r="D121" s="146"/>
      <c r="E121" s="146"/>
      <c r="F121" s="146"/>
      <c r="G121" s="146"/>
      <c r="H121" s="146"/>
      <c r="I121" s="146"/>
    </row>
    <row r="122" spans="1:9" s="135" customFormat="1" ht="15.75" customHeight="1" x14ac:dyDescent="0.35">
      <c r="A122" s="81"/>
      <c r="B122" s="145"/>
      <c r="C122" s="146"/>
      <c r="D122" s="146"/>
      <c r="E122" s="146"/>
      <c r="F122" s="146"/>
      <c r="G122" s="146"/>
      <c r="H122" s="146"/>
      <c r="I122" s="146"/>
    </row>
    <row r="123" spans="1:9" s="135" customFormat="1" ht="15.75" customHeight="1" x14ac:dyDescent="0.35">
      <c r="A123" s="81"/>
      <c r="B123" s="145"/>
      <c r="C123" s="146"/>
      <c r="D123" s="146"/>
      <c r="E123" s="146"/>
      <c r="F123" s="146"/>
      <c r="G123" s="146"/>
      <c r="H123" s="146"/>
      <c r="I123" s="146"/>
    </row>
    <row r="124" spans="1:9" s="135" customFormat="1" ht="15.75" customHeight="1" x14ac:dyDescent="0.35">
      <c r="A124" s="81"/>
      <c r="B124" s="145"/>
      <c r="C124" s="146"/>
      <c r="D124" s="146"/>
      <c r="E124" s="146"/>
      <c r="F124" s="146"/>
      <c r="G124" s="146"/>
      <c r="H124" s="146"/>
      <c r="I124" s="146"/>
    </row>
    <row r="125" spans="1:9" s="135" customFormat="1" ht="15.75" customHeight="1" x14ac:dyDescent="0.35">
      <c r="A125" s="81"/>
      <c r="B125" s="145"/>
      <c r="C125" s="146"/>
      <c r="D125" s="146"/>
      <c r="E125" s="146"/>
      <c r="F125" s="146"/>
      <c r="G125" s="146"/>
      <c r="H125" s="146"/>
      <c r="I125" s="146"/>
    </row>
    <row r="126" spans="1:9" s="135" customFormat="1" ht="15.75" customHeight="1" x14ac:dyDescent="0.35">
      <c r="A126" s="81"/>
      <c r="B126" s="145"/>
      <c r="C126" s="146"/>
      <c r="D126" s="146"/>
      <c r="E126" s="146"/>
      <c r="F126" s="146"/>
      <c r="G126" s="146"/>
      <c r="H126" s="146"/>
      <c r="I126" s="146"/>
    </row>
    <row r="127" spans="1:9" s="135" customFormat="1" ht="15.75" customHeight="1" x14ac:dyDescent="0.35">
      <c r="A127" s="81"/>
      <c r="B127" s="145"/>
      <c r="C127" s="146"/>
      <c r="D127" s="146"/>
      <c r="E127" s="146"/>
      <c r="F127" s="146"/>
      <c r="G127" s="146"/>
      <c r="H127" s="146"/>
      <c r="I127" s="146"/>
    </row>
    <row r="128" spans="1:9" s="135" customFormat="1" ht="15.75" customHeight="1" x14ac:dyDescent="0.35">
      <c r="A128" s="81"/>
      <c r="B128" s="145"/>
      <c r="C128" s="146"/>
      <c r="D128" s="146"/>
      <c r="E128" s="146"/>
      <c r="F128" s="146"/>
      <c r="G128" s="146"/>
      <c r="H128" s="146"/>
      <c r="I128" s="146"/>
    </row>
    <row r="129" spans="1:9" s="135" customFormat="1" ht="30" customHeight="1" x14ac:dyDescent="0.35">
      <c r="A129" s="81"/>
      <c r="B129" s="145"/>
      <c r="C129" s="146"/>
      <c r="D129" s="146"/>
      <c r="E129" s="146"/>
      <c r="F129" s="146"/>
      <c r="G129" s="146"/>
      <c r="H129" s="146"/>
      <c r="I129" s="146"/>
    </row>
    <row r="130" spans="1:9" s="135" customFormat="1" ht="15.75" customHeight="1" x14ac:dyDescent="0.35">
      <c r="A130" s="81"/>
      <c r="B130" s="145"/>
      <c r="C130" s="146"/>
      <c r="D130" s="146"/>
      <c r="E130" s="146"/>
      <c r="F130" s="146"/>
      <c r="G130" s="146"/>
      <c r="H130" s="146"/>
      <c r="I130" s="146"/>
    </row>
    <row r="131" spans="1:9" s="135" customFormat="1" ht="30" customHeight="1" x14ac:dyDescent="0.35">
      <c r="A131" s="81"/>
      <c r="B131" s="145"/>
      <c r="C131" s="146"/>
      <c r="D131" s="146"/>
      <c r="E131" s="146"/>
      <c r="F131" s="146"/>
      <c r="G131" s="146"/>
      <c r="H131" s="146"/>
      <c r="I131" s="146"/>
    </row>
    <row r="132" spans="1:9" s="135" customFormat="1" ht="15.75" customHeight="1" x14ac:dyDescent="0.35">
      <c r="A132" s="81"/>
      <c r="B132" s="145"/>
      <c r="C132" s="146"/>
      <c r="D132" s="146"/>
      <c r="E132" s="146"/>
      <c r="F132" s="146"/>
      <c r="G132" s="146"/>
      <c r="H132" s="146"/>
      <c r="I132" s="146"/>
    </row>
    <row r="133" spans="1:9" s="135" customFormat="1" ht="30" customHeight="1" x14ac:dyDescent="0.35">
      <c r="A133" s="81"/>
      <c r="B133" s="145"/>
      <c r="C133" s="146"/>
      <c r="D133" s="146"/>
      <c r="E133" s="146"/>
      <c r="F133" s="146"/>
      <c r="G133" s="146"/>
      <c r="H133" s="146"/>
      <c r="I133" s="146"/>
    </row>
    <row r="134" spans="1:9" s="135" customFormat="1" ht="15.75" customHeight="1" x14ac:dyDescent="0.35">
      <c r="A134" s="81"/>
      <c r="B134" s="145"/>
      <c r="C134" s="146"/>
      <c r="D134" s="146"/>
      <c r="E134" s="146"/>
      <c r="F134" s="146"/>
      <c r="G134" s="146"/>
      <c r="H134" s="146"/>
      <c r="I134" s="146"/>
    </row>
    <row r="135" spans="1:9" s="135" customFormat="1" ht="30" customHeight="1" x14ac:dyDescent="0.35">
      <c r="A135" s="81"/>
      <c r="B135" s="145"/>
      <c r="C135" s="146"/>
      <c r="D135" s="146"/>
      <c r="E135" s="146"/>
      <c r="F135" s="146"/>
      <c r="G135" s="146"/>
      <c r="H135" s="146"/>
      <c r="I135" s="146"/>
    </row>
    <row r="136" spans="1:9" s="135" customFormat="1" ht="15.75" customHeight="1" x14ac:dyDescent="0.35">
      <c r="A136" s="81"/>
      <c r="B136" s="145"/>
      <c r="C136" s="146"/>
      <c r="D136" s="146"/>
      <c r="E136" s="146"/>
      <c r="F136" s="146"/>
      <c r="G136" s="146"/>
      <c r="H136" s="146"/>
      <c r="I136" s="146"/>
    </row>
    <row r="137" spans="1:9" s="135" customFormat="1" ht="15.75" customHeight="1" x14ac:dyDescent="0.35">
      <c r="A137" s="81"/>
      <c r="B137" s="145"/>
      <c r="C137" s="146"/>
      <c r="D137" s="146"/>
      <c r="E137" s="146"/>
      <c r="F137" s="146"/>
      <c r="G137" s="146"/>
      <c r="H137" s="146"/>
      <c r="I137" s="146"/>
    </row>
    <row r="138" spans="1:9" s="135" customFormat="1" ht="15.75" customHeight="1" x14ac:dyDescent="0.35">
      <c r="A138" s="81"/>
      <c r="B138" s="145"/>
      <c r="C138" s="146"/>
      <c r="D138" s="146"/>
      <c r="E138" s="146"/>
      <c r="F138" s="146"/>
      <c r="G138" s="146"/>
      <c r="H138" s="146"/>
      <c r="I138" s="146"/>
    </row>
    <row r="139" spans="1:9" s="135" customFormat="1" ht="15.75" customHeight="1" x14ac:dyDescent="0.35">
      <c r="A139" s="81"/>
      <c r="B139" s="145"/>
      <c r="C139" s="146"/>
      <c r="D139" s="146"/>
      <c r="E139" s="146"/>
      <c r="F139" s="146"/>
      <c r="G139" s="146"/>
      <c r="H139" s="146"/>
      <c r="I139" s="146"/>
    </row>
    <row r="140" spans="1:9" s="135" customFormat="1" ht="15.75" customHeight="1" x14ac:dyDescent="0.35">
      <c r="A140" s="81"/>
      <c r="B140" s="145"/>
      <c r="C140" s="146"/>
      <c r="D140" s="146"/>
      <c r="E140" s="146"/>
      <c r="F140" s="146"/>
      <c r="G140" s="146"/>
      <c r="H140" s="146"/>
      <c r="I140" s="146"/>
    </row>
    <row r="141" spans="1:9" s="135" customFormat="1" ht="15.75" customHeight="1" x14ac:dyDescent="0.35">
      <c r="A141" s="81"/>
      <c r="B141" s="145"/>
      <c r="C141" s="146"/>
      <c r="D141" s="146"/>
      <c r="E141" s="146"/>
      <c r="F141" s="146"/>
      <c r="G141" s="146"/>
      <c r="H141" s="146"/>
      <c r="I141" s="146"/>
    </row>
    <row r="142" spans="1:9" s="135" customFormat="1" ht="15.75" customHeight="1" x14ac:dyDescent="0.35">
      <c r="A142" s="81"/>
      <c r="B142" s="145"/>
      <c r="C142" s="146"/>
      <c r="D142" s="146"/>
      <c r="E142" s="146"/>
      <c r="F142" s="146"/>
      <c r="G142" s="146"/>
      <c r="H142" s="146"/>
      <c r="I142" s="146"/>
    </row>
    <row r="143" spans="1:9" s="135" customFormat="1" ht="15.75" customHeight="1" x14ac:dyDescent="0.35">
      <c r="A143" s="81"/>
      <c r="B143" s="145"/>
      <c r="C143" s="146"/>
      <c r="D143" s="146"/>
      <c r="E143" s="146"/>
      <c r="F143" s="146"/>
      <c r="G143" s="146"/>
      <c r="H143" s="146"/>
      <c r="I143" s="146"/>
    </row>
    <row r="144" spans="1:9" s="135" customFormat="1" ht="15.75" customHeight="1" x14ac:dyDescent="0.35">
      <c r="A144" s="81"/>
      <c r="B144" s="145"/>
      <c r="C144" s="146"/>
      <c r="D144" s="146"/>
      <c r="E144" s="146"/>
      <c r="F144" s="146"/>
      <c r="G144" s="146"/>
      <c r="H144" s="146"/>
      <c r="I144" s="146"/>
    </row>
    <row r="145" spans="1:9" s="135" customFormat="1" ht="15.75" customHeight="1" x14ac:dyDescent="0.35">
      <c r="A145" s="81"/>
      <c r="B145" s="145"/>
      <c r="C145" s="146"/>
      <c r="D145" s="146"/>
      <c r="E145" s="146"/>
      <c r="F145" s="146"/>
      <c r="G145" s="146"/>
      <c r="H145" s="146"/>
      <c r="I145" s="146"/>
    </row>
    <row r="146" spans="1:9" s="135" customFormat="1" ht="15.75" customHeight="1" x14ac:dyDescent="0.35">
      <c r="A146" s="81"/>
      <c r="B146" s="145"/>
      <c r="C146" s="146"/>
      <c r="D146" s="146"/>
      <c r="E146" s="146"/>
      <c r="F146" s="146"/>
      <c r="G146" s="146"/>
      <c r="H146" s="146"/>
      <c r="I146" s="146"/>
    </row>
    <row r="147" spans="1:9" s="135" customFormat="1" ht="15.75" customHeight="1" x14ac:dyDescent="0.35">
      <c r="A147" s="81"/>
      <c r="B147" s="145"/>
      <c r="C147" s="146"/>
      <c r="D147" s="146"/>
      <c r="E147" s="146"/>
      <c r="F147" s="146"/>
      <c r="G147" s="146"/>
      <c r="H147" s="146"/>
      <c r="I147" s="146"/>
    </row>
    <row r="148" spans="1:9" s="135" customFormat="1" ht="15.75" customHeight="1" x14ac:dyDescent="0.35">
      <c r="A148" s="81"/>
      <c r="B148" s="145"/>
      <c r="C148" s="146"/>
      <c r="D148" s="146"/>
      <c r="E148" s="146"/>
      <c r="F148" s="146"/>
      <c r="G148" s="146"/>
      <c r="H148" s="146"/>
      <c r="I148" s="146"/>
    </row>
    <row r="149" spans="1:9" s="135" customFormat="1" ht="15.75" customHeight="1" x14ac:dyDescent="0.35">
      <c r="A149" s="81"/>
      <c r="B149" s="145"/>
      <c r="C149" s="146"/>
      <c r="D149" s="146"/>
      <c r="E149" s="146"/>
      <c r="F149" s="146"/>
      <c r="G149" s="146"/>
      <c r="H149" s="146"/>
      <c r="I149" s="146"/>
    </row>
    <row r="150" spans="1:9" s="135" customFormat="1" ht="15.75" customHeight="1" x14ac:dyDescent="0.35">
      <c r="A150" s="81"/>
      <c r="B150" s="145"/>
      <c r="C150" s="146"/>
      <c r="D150" s="146"/>
      <c r="E150" s="146"/>
      <c r="F150" s="146"/>
      <c r="G150" s="146"/>
      <c r="H150" s="146"/>
      <c r="I150" s="146"/>
    </row>
    <row r="151" spans="1:9" s="135" customFormat="1" ht="15.75" customHeight="1" x14ac:dyDescent="0.35">
      <c r="A151" s="81"/>
      <c r="B151" s="145"/>
      <c r="C151" s="146"/>
      <c r="D151" s="146"/>
      <c r="E151" s="146"/>
      <c r="F151" s="146"/>
      <c r="G151" s="146"/>
      <c r="H151" s="146"/>
      <c r="I151" s="146"/>
    </row>
    <row r="152" spans="1:9" s="135" customFormat="1" ht="15.75" customHeight="1" x14ac:dyDescent="0.35">
      <c r="A152" s="81"/>
      <c r="B152" s="145"/>
      <c r="C152" s="146"/>
      <c r="D152" s="146"/>
      <c r="E152" s="146"/>
      <c r="F152" s="146"/>
      <c r="G152" s="146"/>
      <c r="H152" s="146"/>
      <c r="I152" s="146"/>
    </row>
    <row r="153" spans="1:9" s="135" customFormat="1" ht="15.75" customHeight="1" x14ac:dyDescent="0.35">
      <c r="A153" s="81"/>
      <c r="B153" s="145"/>
      <c r="C153" s="146"/>
      <c r="D153" s="146"/>
      <c r="E153" s="146"/>
      <c r="F153" s="146"/>
      <c r="G153" s="146"/>
      <c r="H153" s="146"/>
      <c r="I153" s="146"/>
    </row>
    <row r="154" spans="1:9" s="135" customFormat="1" ht="15.75" customHeight="1" x14ac:dyDescent="0.35">
      <c r="A154" s="81"/>
      <c r="B154" s="145"/>
      <c r="C154" s="146"/>
      <c r="D154" s="146"/>
      <c r="E154" s="146"/>
      <c r="F154" s="146"/>
      <c r="G154" s="146"/>
      <c r="H154" s="146"/>
      <c r="I154" s="146"/>
    </row>
    <row r="155" spans="1:9" s="135" customFormat="1" ht="15.75" customHeight="1" x14ac:dyDescent="0.35">
      <c r="A155" s="81"/>
      <c r="B155" s="145"/>
      <c r="C155" s="146"/>
      <c r="D155" s="146"/>
      <c r="E155" s="146"/>
      <c r="F155" s="146"/>
      <c r="G155" s="146"/>
      <c r="H155" s="146"/>
      <c r="I155" s="146"/>
    </row>
    <row r="156" spans="1:9" s="135" customFormat="1" ht="15.75" customHeight="1" x14ac:dyDescent="0.35">
      <c r="A156" s="81"/>
      <c r="B156" s="145"/>
      <c r="C156" s="146"/>
      <c r="D156" s="146"/>
      <c r="E156" s="146"/>
      <c r="F156" s="146"/>
      <c r="G156" s="146"/>
      <c r="H156" s="146"/>
      <c r="I156" s="146"/>
    </row>
    <row r="157" spans="1:9" s="135" customFormat="1" ht="15.75" customHeight="1" x14ac:dyDescent="0.35">
      <c r="A157" s="81"/>
      <c r="B157" s="145"/>
      <c r="C157" s="146"/>
      <c r="D157" s="146"/>
      <c r="E157" s="146"/>
      <c r="F157" s="146"/>
      <c r="G157" s="146"/>
      <c r="H157" s="146"/>
      <c r="I157" s="146"/>
    </row>
    <row r="158" spans="1:9" s="135" customFormat="1" ht="15.75" customHeight="1" x14ac:dyDescent="0.35">
      <c r="A158" s="81"/>
      <c r="B158" s="145"/>
      <c r="C158" s="146"/>
      <c r="D158" s="146"/>
      <c r="E158" s="146"/>
      <c r="F158" s="146"/>
      <c r="G158" s="146"/>
      <c r="H158" s="146"/>
      <c r="I158" s="146"/>
    </row>
    <row r="159" spans="1:9" s="135" customFormat="1" ht="15.75" customHeight="1" x14ac:dyDescent="0.35">
      <c r="A159" s="81"/>
      <c r="B159" s="145"/>
      <c r="C159" s="146"/>
      <c r="D159" s="146"/>
      <c r="E159" s="146"/>
      <c r="F159" s="146"/>
      <c r="G159" s="146"/>
      <c r="H159" s="146"/>
      <c r="I159" s="146"/>
    </row>
    <row r="160" spans="1:9" s="135" customFormat="1" ht="15.75" customHeight="1" x14ac:dyDescent="0.35">
      <c r="A160" s="81"/>
      <c r="B160" s="145"/>
      <c r="C160" s="146"/>
      <c r="D160" s="146"/>
      <c r="E160" s="146"/>
      <c r="F160" s="146"/>
      <c r="G160" s="146"/>
      <c r="H160" s="146"/>
      <c r="I160" s="146"/>
    </row>
    <row r="161" spans="1:9" s="135" customFormat="1" ht="15.75" customHeight="1" x14ac:dyDescent="0.35">
      <c r="A161" s="81"/>
      <c r="B161" s="145"/>
      <c r="C161" s="146"/>
      <c r="D161" s="146"/>
      <c r="E161" s="146"/>
      <c r="F161" s="146"/>
      <c r="G161" s="146"/>
      <c r="H161" s="146"/>
      <c r="I161" s="146"/>
    </row>
    <row r="162" spans="1:9" s="135" customFormat="1" ht="15.75" customHeight="1" x14ac:dyDescent="0.35">
      <c r="A162" s="81"/>
      <c r="B162" s="145"/>
      <c r="C162" s="146"/>
      <c r="D162" s="146"/>
      <c r="E162" s="146"/>
      <c r="F162" s="146"/>
      <c r="G162" s="146"/>
      <c r="H162" s="146"/>
      <c r="I162" s="146"/>
    </row>
    <row r="163" spans="1:9" s="135" customFormat="1" ht="15.75" customHeight="1" x14ac:dyDescent="0.35">
      <c r="A163" s="81"/>
      <c r="B163" s="145"/>
      <c r="C163" s="146"/>
      <c r="D163" s="146"/>
      <c r="E163" s="146"/>
      <c r="F163" s="146"/>
      <c r="G163" s="146"/>
      <c r="H163" s="146"/>
      <c r="I163" s="146"/>
    </row>
    <row r="164" spans="1:9" s="135" customFormat="1" ht="15.75" customHeight="1" x14ac:dyDescent="0.35">
      <c r="A164" s="81"/>
      <c r="B164" s="145"/>
      <c r="C164" s="146"/>
      <c r="D164" s="146"/>
      <c r="E164" s="146"/>
      <c r="F164" s="146"/>
      <c r="G164" s="146"/>
      <c r="H164" s="146"/>
      <c r="I164" s="146"/>
    </row>
    <row r="165" spans="1:9" s="135" customFormat="1" ht="15.75" customHeight="1" x14ac:dyDescent="0.35">
      <c r="A165" s="81"/>
      <c r="B165" s="145"/>
      <c r="C165" s="146"/>
      <c r="D165" s="146"/>
      <c r="E165" s="146"/>
      <c r="F165" s="146"/>
      <c r="G165" s="146"/>
      <c r="H165" s="146"/>
      <c r="I165" s="146"/>
    </row>
    <row r="166" spans="1:9" s="135" customFormat="1" ht="15.75" customHeight="1" x14ac:dyDescent="0.35">
      <c r="A166" s="81"/>
      <c r="B166" s="145"/>
      <c r="C166" s="146"/>
      <c r="D166" s="146"/>
      <c r="E166" s="146"/>
      <c r="F166" s="146"/>
      <c r="G166" s="146"/>
      <c r="H166" s="146"/>
      <c r="I166" s="146"/>
    </row>
    <row r="167" spans="1:9" s="135" customFormat="1" ht="15.75" customHeight="1" x14ac:dyDescent="0.35">
      <c r="A167" s="81"/>
      <c r="B167" s="145"/>
      <c r="C167" s="146"/>
      <c r="D167" s="146"/>
      <c r="E167" s="146"/>
      <c r="F167" s="146"/>
      <c r="G167" s="146"/>
      <c r="H167" s="146"/>
      <c r="I167" s="146"/>
    </row>
    <row r="168" spans="1:9" s="135" customFormat="1" ht="15.75" customHeight="1" x14ac:dyDescent="0.35">
      <c r="A168" s="81"/>
      <c r="B168" s="145"/>
      <c r="C168" s="146"/>
      <c r="D168" s="146"/>
      <c r="E168" s="146"/>
      <c r="F168" s="146"/>
      <c r="G168" s="146"/>
      <c r="H168" s="146"/>
      <c r="I168" s="146"/>
    </row>
    <row r="169" spans="1:9" s="135" customFormat="1" ht="15.75" customHeight="1" x14ac:dyDescent="0.35">
      <c r="A169" s="81"/>
      <c r="B169" s="145"/>
      <c r="C169" s="146"/>
      <c r="D169" s="146"/>
      <c r="E169" s="146"/>
      <c r="F169" s="146"/>
      <c r="G169" s="146"/>
      <c r="H169" s="146"/>
      <c r="I169" s="146"/>
    </row>
    <row r="170" spans="1:9" s="135" customFormat="1" ht="15.75" customHeight="1" x14ac:dyDescent="0.35">
      <c r="A170" s="81"/>
      <c r="B170" s="145"/>
      <c r="C170" s="146"/>
      <c r="D170" s="146"/>
      <c r="E170" s="146"/>
      <c r="F170" s="146"/>
      <c r="G170" s="146"/>
      <c r="H170" s="146"/>
      <c r="I170" s="146"/>
    </row>
    <row r="171" spans="1:9" s="135" customFormat="1" ht="15.75" customHeight="1" x14ac:dyDescent="0.35">
      <c r="A171" s="81"/>
      <c r="B171" s="145"/>
      <c r="C171" s="146"/>
      <c r="D171" s="146"/>
      <c r="E171" s="146"/>
      <c r="F171" s="146"/>
      <c r="G171" s="146"/>
      <c r="H171" s="146"/>
      <c r="I171" s="146"/>
    </row>
    <row r="172" spans="1:9" s="135" customFormat="1" ht="15.75" customHeight="1" x14ac:dyDescent="0.35">
      <c r="A172" s="81"/>
      <c r="B172" s="145"/>
      <c r="C172" s="146"/>
      <c r="D172" s="146"/>
      <c r="E172" s="146"/>
      <c r="F172" s="146"/>
      <c r="G172" s="146"/>
      <c r="H172" s="146"/>
      <c r="I172" s="146"/>
    </row>
    <row r="173" spans="1:9" s="135" customFormat="1" ht="15.75" customHeight="1" x14ac:dyDescent="0.35">
      <c r="A173" s="81"/>
      <c r="B173" s="145"/>
      <c r="C173" s="146"/>
      <c r="D173" s="146"/>
      <c r="E173" s="146"/>
      <c r="F173" s="146"/>
      <c r="G173" s="146"/>
      <c r="H173" s="146"/>
      <c r="I173" s="146"/>
    </row>
    <row r="174" spans="1:9" s="135" customFormat="1" ht="15.75" customHeight="1" x14ac:dyDescent="0.35">
      <c r="A174" s="81"/>
      <c r="B174" s="145"/>
      <c r="C174" s="146"/>
      <c r="D174" s="146"/>
      <c r="E174" s="146"/>
      <c r="F174" s="146"/>
      <c r="G174" s="146"/>
      <c r="H174" s="146"/>
      <c r="I174" s="146"/>
    </row>
    <row r="175" spans="1:9" s="135" customFormat="1" ht="15.75" customHeight="1" x14ac:dyDescent="0.35">
      <c r="A175" s="81"/>
      <c r="B175" s="145"/>
      <c r="C175" s="146"/>
      <c r="D175" s="146"/>
      <c r="E175" s="146"/>
      <c r="F175" s="146"/>
      <c r="G175" s="146"/>
      <c r="H175" s="146"/>
      <c r="I175" s="146"/>
    </row>
    <row r="176" spans="1:9" s="135" customFormat="1" ht="15.75" customHeight="1" x14ac:dyDescent="0.35">
      <c r="A176" s="81"/>
      <c r="B176" s="145"/>
      <c r="C176" s="146"/>
      <c r="D176" s="146"/>
      <c r="E176" s="146"/>
      <c r="F176" s="146"/>
      <c r="G176" s="146"/>
      <c r="H176" s="146"/>
      <c r="I176" s="146"/>
    </row>
    <row r="177" spans="1:9" s="135" customFormat="1" ht="15.75" customHeight="1" x14ac:dyDescent="0.35">
      <c r="A177" s="81"/>
      <c r="B177" s="145"/>
      <c r="C177" s="146"/>
      <c r="D177" s="146"/>
      <c r="E177" s="146"/>
      <c r="F177" s="146"/>
      <c r="G177" s="146"/>
      <c r="H177" s="146"/>
      <c r="I177" s="146"/>
    </row>
    <row r="178" spans="1:9" s="135" customFormat="1" ht="15.75" customHeight="1" x14ac:dyDescent="0.35">
      <c r="A178" s="81"/>
      <c r="B178" s="145"/>
      <c r="C178" s="146"/>
      <c r="D178" s="146"/>
      <c r="E178" s="146"/>
      <c r="F178" s="146"/>
      <c r="G178" s="146"/>
      <c r="H178" s="146"/>
      <c r="I178" s="146"/>
    </row>
    <row r="179" spans="1:9" s="135" customFormat="1" ht="15.75" customHeight="1" x14ac:dyDescent="0.35">
      <c r="A179" s="81"/>
      <c r="B179" s="145"/>
      <c r="C179" s="146"/>
      <c r="D179" s="146"/>
      <c r="E179" s="146"/>
      <c r="F179" s="146"/>
      <c r="G179" s="146"/>
      <c r="H179" s="146"/>
      <c r="I179" s="146"/>
    </row>
    <row r="180" spans="1:9" s="135" customFormat="1" ht="15.75" customHeight="1" x14ac:dyDescent="0.35">
      <c r="A180" s="81"/>
      <c r="B180" s="145"/>
      <c r="C180" s="146"/>
      <c r="D180" s="146"/>
      <c r="E180" s="146"/>
      <c r="F180" s="146"/>
      <c r="G180" s="146"/>
      <c r="H180" s="146"/>
      <c r="I180" s="146"/>
    </row>
    <row r="181" spans="1:9" s="135" customFormat="1" ht="15.75" customHeight="1" x14ac:dyDescent="0.35">
      <c r="A181" s="81"/>
      <c r="B181" s="145"/>
      <c r="C181" s="146"/>
      <c r="D181" s="146"/>
      <c r="E181" s="146"/>
      <c r="F181" s="146"/>
      <c r="G181" s="146"/>
      <c r="H181" s="146"/>
      <c r="I181" s="146"/>
    </row>
    <row r="182" spans="1:9" s="135" customFormat="1" ht="15.75" customHeight="1" x14ac:dyDescent="0.35">
      <c r="A182" s="81"/>
      <c r="B182" s="145"/>
      <c r="C182" s="146"/>
      <c r="D182" s="146"/>
      <c r="E182" s="146"/>
      <c r="F182" s="146"/>
      <c r="G182" s="146"/>
      <c r="H182" s="146"/>
      <c r="I182" s="146"/>
    </row>
    <row r="183" spans="1:9" s="135" customFormat="1" ht="15.75" customHeight="1" x14ac:dyDescent="0.35">
      <c r="A183" s="81"/>
      <c r="B183" s="145"/>
      <c r="C183" s="146"/>
      <c r="D183" s="146"/>
      <c r="E183" s="146"/>
      <c r="F183" s="146"/>
      <c r="G183" s="146"/>
      <c r="H183" s="146"/>
      <c r="I183" s="146"/>
    </row>
    <row r="184" spans="1:9" s="135" customFormat="1" ht="15.75" customHeight="1" x14ac:dyDescent="0.35">
      <c r="A184" s="81"/>
      <c r="B184" s="145"/>
      <c r="C184" s="146"/>
      <c r="D184" s="146"/>
      <c r="E184" s="146"/>
      <c r="F184" s="146"/>
      <c r="G184" s="146"/>
      <c r="H184" s="146"/>
      <c r="I184" s="146"/>
    </row>
    <row r="185" spans="1:9" s="135" customFormat="1" ht="15.75" customHeight="1" x14ac:dyDescent="0.35">
      <c r="A185" s="81"/>
      <c r="B185" s="145"/>
      <c r="C185" s="146"/>
      <c r="D185" s="146"/>
      <c r="E185" s="146"/>
      <c r="F185" s="146"/>
      <c r="G185" s="146"/>
      <c r="H185" s="146"/>
      <c r="I185" s="146"/>
    </row>
    <row r="186" spans="1:9" s="135" customFormat="1" ht="15.75" customHeight="1" x14ac:dyDescent="0.35">
      <c r="A186" s="81"/>
      <c r="B186" s="145"/>
      <c r="C186" s="146"/>
      <c r="D186" s="146"/>
      <c r="E186" s="146"/>
      <c r="F186" s="146"/>
      <c r="G186" s="146"/>
      <c r="H186" s="146"/>
      <c r="I186" s="146"/>
    </row>
    <row r="187" spans="1:9" s="135" customFormat="1" ht="15.75" customHeight="1" x14ac:dyDescent="0.35">
      <c r="A187" s="81"/>
      <c r="B187" s="145"/>
      <c r="C187" s="146"/>
      <c r="D187" s="146"/>
      <c r="E187" s="146"/>
      <c r="F187" s="146"/>
      <c r="G187" s="146"/>
      <c r="H187" s="146"/>
      <c r="I187" s="146"/>
    </row>
    <row r="188" spans="1:9" s="135" customFormat="1" ht="15.75" customHeight="1" x14ac:dyDescent="0.35">
      <c r="A188" s="81"/>
      <c r="B188" s="145"/>
      <c r="C188" s="146"/>
      <c r="D188" s="146"/>
      <c r="E188" s="146"/>
      <c r="F188" s="146"/>
      <c r="G188" s="146"/>
      <c r="H188" s="146"/>
      <c r="I188" s="146"/>
    </row>
    <row r="189" spans="1:9" s="135" customFormat="1" ht="15.75" customHeight="1" x14ac:dyDescent="0.35">
      <c r="A189" s="81"/>
      <c r="B189" s="145"/>
      <c r="C189" s="146"/>
      <c r="D189" s="146"/>
      <c r="E189" s="146"/>
      <c r="F189" s="146"/>
      <c r="G189" s="146"/>
      <c r="H189" s="146"/>
      <c r="I189" s="146"/>
    </row>
    <row r="190" spans="1:9" s="135" customFormat="1" ht="15.75" customHeight="1" x14ac:dyDescent="0.35">
      <c r="A190" s="81"/>
      <c r="B190" s="145"/>
      <c r="C190" s="146"/>
      <c r="D190" s="146"/>
      <c r="E190" s="146"/>
      <c r="F190" s="146"/>
      <c r="G190" s="146"/>
      <c r="H190" s="146"/>
      <c r="I190" s="146"/>
    </row>
    <row r="191" spans="1:9" s="135" customFormat="1" ht="15.75" customHeight="1" x14ac:dyDescent="0.35">
      <c r="A191" s="81"/>
      <c r="B191" s="145"/>
      <c r="C191" s="146"/>
      <c r="D191" s="146"/>
      <c r="E191" s="146"/>
      <c r="F191" s="146"/>
      <c r="G191" s="146"/>
      <c r="H191" s="146"/>
      <c r="I191" s="146"/>
    </row>
    <row r="192" spans="1:9" s="135" customFormat="1" ht="15.75" customHeight="1" x14ac:dyDescent="0.35">
      <c r="A192" s="81"/>
      <c r="B192" s="145"/>
      <c r="C192" s="146"/>
      <c r="D192" s="146"/>
      <c r="E192" s="146"/>
      <c r="F192" s="146"/>
      <c r="G192" s="146"/>
      <c r="H192" s="146"/>
      <c r="I192" s="146"/>
    </row>
    <row r="193" spans="1:9" s="135" customFormat="1" ht="15.75" customHeight="1" x14ac:dyDescent="0.35">
      <c r="A193" s="81"/>
      <c r="B193" s="145"/>
      <c r="C193" s="146"/>
      <c r="D193" s="146"/>
      <c r="E193" s="146"/>
      <c r="F193" s="146"/>
      <c r="G193" s="146"/>
      <c r="H193" s="146"/>
      <c r="I193" s="146"/>
    </row>
    <row r="194" spans="1:9" s="135" customFormat="1" ht="15.75" customHeight="1" x14ac:dyDescent="0.35">
      <c r="A194" s="81"/>
      <c r="B194" s="145"/>
      <c r="C194" s="146"/>
      <c r="D194" s="146"/>
      <c r="E194" s="146"/>
      <c r="F194" s="146"/>
      <c r="G194" s="146"/>
      <c r="H194" s="146"/>
      <c r="I194" s="146"/>
    </row>
    <row r="195" spans="1:9" s="135" customFormat="1" ht="15.75" customHeight="1" x14ac:dyDescent="0.35">
      <c r="A195" s="81"/>
      <c r="B195" s="145"/>
      <c r="C195" s="146"/>
      <c r="D195" s="146"/>
      <c r="E195" s="146"/>
      <c r="F195" s="146"/>
      <c r="G195" s="146"/>
      <c r="H195" s="146"/>
      <c r="I195" s="146"/>
    </row>
    <row r="196" spans="1:9" s="135" customFormat="1" ht="15.75" customHeight="1" x14ac:dyDescent="0.35">
      <c r="A196" s="81"/>
      <c r="B196" s="145"/>
      <c r="C196" s="146"/>
      <c r="D196" s="146"/>
      <c r="E196" s="146"/>
      <c r="F196" s="146"/>
      <c r="G196" s="146"/>
      <c r="H196" s="146"/>
      <c r="I196" s="146"/>
    </row>
    <row r="197" spans="1:9" s="135" customFormat="1" ht="15.75" customHeight="1" x14ac:dyDescent="0.35">
      <c r="A197" s="81"/>
      <c r="B197" s="145"/>
      <c r="C197" s="146"/>
      <c r="D197" s="146"/>
      <c r="E197" s="146"/>
      <c r="F197" s="146"/>
      <c r="G197" s="146"/>
      <c r="H197" s="146"/>
      <c r="I197" s="146"/>
    </row>
    <row r="198" spans="1:9" s="135" customFormat="1" ht="15.75" customHeight="1" x14ac:dyDescent="0.35">
      <c r="A198" s="81"/>
      <c r="B198" s="145"/>
      <c r="C198" s="146"/>
      <c r="D198" s="146"/>
      <c r="E198" s="146"/>
      <c r="F198" s="146"/>
      <c r="G198" s="146"/>
      <c r="H198" s="146"/>
      <c r="I198" s="146"/>
    </row>
    <row r="199" spans="1:9" s="135" customFormat="1" ht="15.75" customHeight="1" x14ac:dyDescent="0.35">
      <c r="A199" s="81"/>
      <c r="B199" s="145"/>
      <c r="C199" s="146"/>
      <c r="D199" s="146"/>
      <c r="E199" s="146"/>
      <c r="F199" s="146"/>
      <c r="G199" s="146"/>
      <c r="H199" s="146"/>
      <c r="I199" s="146"/>
    </row>
    <row r="200" spans="1:9" s="135" customFormat="1" ht="15.75" customHeight="1" x14ac:dyDescent="0.35">
      <c r="A200" s="81"/>
      <c r="B200" s="145"/>
      <c r="C200" s="146"/>
      <c r="D200" s="146"/>
      <c r="E200" s="146"/>
      <c r="F200" s="146"/>
      <c r="G200" s="146"/>
      <c r="H200" s="146"/>
      <c r="I200" s="146"/>
    </row>
    <row r="201" spans="1:9" s="135" customFormat="1" ht="15.75" customHeight="1" x14ac:dyDescent="0.35">
      <c r="A201" s="81"/>
      <c r="B201" s="145"/>
      <c r="C201" s="146"/>
      <c r="D201" s="146"/>
      <c r="E201" s="146"/>
      <c r="F201" s="146"/>
      <c r="G201" s="146"/>
      <c r="H201" s="146"/>
      <c r="I201" s="146"/>
    </row>
    <row r="202" spans="1:9" s="135" customFormat="1" ht="15.75" customHeight="1" x14ac:dyDescent="0.35">
      <c r="A202" s="81"/>
      <c r="B202" s="145"/>
      <c r="C202" s="146"/>
      <c r="D202" s="146"/>
      <c r="E202" s="146"/>
      <c r="F202" s="146"/>
      <c r="G202" s="146"/>
      <c r="H202" s="146"/>
      <c r="I202" s="146"/>
    </row>
    <row r="203" spans="1:9" s="135" customFormat="1" ht="15.75" customHeight="1" x14ac:dyDescent="0.35">
      <c r="A203" s="81"/>
      <c r="B203" s="145"/>
      <c r="C203" s="146"/>
      <c r="D203" s="146"/>
      <c r="E203" s="146"/>
      <c r="F203" s="146"/>
      <c r="G203" s="146"/>
      <c r="H203" s="146"/>
      <c r="I203" s="146"/>
    </row>
    <row r="204" spans="1:9" s="135" customFormat="1" ht="15.75" customHeight="1" x14ac:dyDescent="0.35">
      <c r="A204" s="81"/>
      <c r="B204" s="145"/>
      <c r="C204" s="146"/>
      <c r="D204" s="146"/>
      <c r="E204" s="146"/>
      <c r="F204" s="146"/>
      <c r="G204" s="146"/>
      <c r="H204" s="146"/>
      <c r="I204" s="146"/>
    </row>
    <row r="205" spans="1:9" s="135" customFormat="1" ht="15.75" customHeight="1" x14ac:dyDescent="0.35">
      <c r="A205" s="81"/>
      <c r="B205" s="145"/>
      <c r="C205" s="146"/>
      <c r="D205" s="146"/>
      <c r="E205" s="146"/>
      <c r="F205" s="146"/>
      <c r="G205" s="146"/>
      <c r="H205" s="146"/>
      <c r="I205" s="146"/>
    </row>
    <row r="206" spans="1:9" s="135" customFormat="1" ht="15.75" customHeight="1" x14ac:dyDescent="0.35">
      <c r="A206" s="81"/>
      <c r="B206" s="145"/>
      <c r="C206" s="146"/>
      <c r="D206" s="146"/>
      <c r="E206" s="146"/>
      <c r="F206" s="146"/>
      <c r="G206" s="146"/>
      <c r="H206" s="146"/>
      <c r="I206" s="146"/>
    </row>
    <row r="207" spans="1:9" s="135" customFormat="1" ht="15.75" customHeight="1" x14ac:dyDescent="0.35">
      <c r="A207" s="81"/>
      <c r="B207" s="145"/>
      <c r="C207" s="146"/>
      <c r="D207" s="146"/>
      <c r="E207" s="146"/>
      <c r="F207" s="146"/>
      <c r="G207" s="146"/>
      <c r="H207" s="146"/>
      <c r="I207" s="146"/>
    </row>
    <row r="208" spans="1:9" s="135" customFormat="1" ht="15.75" customHeight="1" x14ac:dyDescent="0.35">
      <c r="A208" s="81"/>
      <c r="B208" s="145"/>
      <c r="C208" s="146"/>
      <c r="D208" s="146"/>
      <c r="E208" s="146"/>
      <c r="F208" s="146"/>
      <c r="G208" s="146"/>
      <c r="H208" s="146"/>
      <c r="I208" s="146"/>
    </row>
    <row r="209" spans="1:9" s="135" customFormat="1" ht="15.75" customHeight="1" x14ac:dyDescent="0.35">
      <c r="A209" s="81"/>
      <c r="B209" s="145"/>
      <c r="C209" s="146"/>
      <c r="D209" s="146"/>
      <c r="E209" s="146"/>
      <c r="F209" s="146"/>
      <c r="G209" s="146"/>
      <c r="H209" s="146"/>
      <c r="I209" s="146"/>
    </row>
    <row r="210" spans="1:9" s="135" customFormat="1" ht="15.75" customHeight="1" x14ac:dyDescent="0.35">
      <c r="A210" s="81"/>
      <c r="B210" s="145"/>
      <c r="C210" s="146"/>
      <c r="D210" s="146"/>
      <c r="E210" s="146"/>
      <c r="F210" s="146"/>
      <c r="G210" s="146"/>
      <c r="H210" s="146"/>
      <c r="I210" s="146"/>
    </row>
    <row r="211" spans="1:9" s="135" customFormat="1" ht="15.75" customHeight="1" x14ac:dyDescent="0.35">
      <c r="A211" s="81"/>
      <c r="B211" s="145"/>
      <c r="C211" s="146"/>
      <c r="D211" s="146"/>
      <c r="E211" s="146"/>
      <c r="F211" s="146"/>
      <c r="G211" s="146"/>
      <c r="H211" s="146"/>
      <c r="I211" s="146"/>
    </row>
    <row r="212" spans="1:9" s="135" customFormat="1" ht="15.75" customHeight="1" x14ac:dyDescent="0.35">
      <c r="A212" s="81"/>
      <c r="B212" s="145"/>
      <c r="C212" s="146"/>
      <c r="D212" s="146"/>
      <c r="E212" s="146"/>
      <c r="F212" s="146"/>
      <c r="G212" s="146"/>
      <c r="H212" s="146"/>
      <c r="I212" s="146"/>
    </row>
    <row r="213" spans="1:9" s="135" customFormat="1" ht="15.75" customHeight="1" x14ac:dyDescent="0.35">
      <c r="A213" s="81"/>
      <c r="B213" s="145"/>
      <c r="C213" s="146"/>
      <c r="D213" s="146"/>
      <c r="E213" s="146"/>
      <c r="F213" s="146"/>
      <c r="G213" s="146"/>
      <c r="H213" s="146"/>
      <c r="I213" s="146"/>
    </row>
    <row r="214" spans="1:9" s="135" customFormat="1" ht="15.75" customHeight="1" x14ac:dyDescent="0.35">
      <c r="A214" s="81"/>
      <c r="B214" s="145"/>
      <c r="C214" s="146"/>
      <c r="D214" s="146"/>
      <c r="E214" s="146"/>
      <c r="F214" s="146"/>
      <c r="G214" s="146"/>
      <c r="H214" s="146"/>
      <c r="I214" s="146"/>
    </row>
    <row r="215" spans="1:9" s="135" customFormat="1" ht="15.75" customHeight="1" x14ac:dyDescent="0.35">
      <c r="A215" s="81"/>
      <c r="B215" s="145"/>
      <c r="C215" s="146"/>
      <c r="D215" s="146"/>
      <c r="E215" s="146"/>
      <c r="F215" s="146"/>
      <c r="G215" s="146"/>
      <c r="H215" s="146"/>
      <c r="I215" s="146"/>
    </row>
    <row r="216" spans="1:9" s="135" customFormat="1" ht="15.75" customHeight="1" x14ac:dyDescent="0.35">
      <c r="A216" s="81"/>
      <c r="B216" s="145"/>
      <c r="C216" s="146"/>
      <c r="D216" s="146"/>
      <c r="E216" s="146"/>
      <c r="F216" s="146"/>
      <c r="G216" s="146"/>
      <c r="H216" s="146"/>
      <c r="I216" s="146"/>
    </row>
    <row r="217" spans="1:9" s="135" customFormat="1" ht="15.75" customHeight="1" x14ac:dyDescent="0.35">
      <c r="A217" s="81"/>
      <c r="B217" s="145"/>
      <c r="C217" s="146"/>
      <c r="D217" s="146"/>
      <c r="E217" s="146"/>
      <c r="F217" s="146"/>
      <c r="G217" s="146"/>
      <c r="H217" s="146"/>
      <c r="I217" s="146"/>
    </row>
    <row r="218" spans="1:9" s="135" customFormat="1" ht="15.75" customHeight="1" x14ac:dyDescent="0.35">
      <c r="A218" s="81"/>
      <c r="B218" s="145"/>
      <c r="C218" s="146"/>
      <c r="D218" s="146"/>
      <c r="E218" s="146"/>
      <c r="F218" s="146"/>
      <c r="G218" s="146"/>
      <c r="H218" s="146"/>
      <c r="I218" s="146"/>
    </row>
    <row r="219" spans="1:9" s="135" customFormat="1" ht="15.75" customHeight="1" x14ac:dyDescent="0.35">
      <c r="A219" s="81"/>
      <c r="B219" s="145"/>
      <c r="C219" s="146"/>
      <c r="D219" s="146"/>
      <c r="E219" s="146"/>
      <c r="F219" s="146"/>
      <c r="G219" s="146"/>
      <c r="H219" s="146"/>
      <c r="I219" s="146"/>
    </row>
    <row r="220" spans="1:9" s="135" customFormat="1" ht="15.75" customHeight="1" x14ac:dyDescent="0.35">
      <c r="A220" s="81"/>
      <c r="B220" s="145"/>
      <c r="C220" s="146"/>
      <c r="D220" s="146"/>
      <c r="E220" s="146"/>
      <c r="F220" s="146"/>
      <c r="G220" s="146"/>
      <c r="H220" s="146"/>
      <c r="I220" s="146"/>
    </row>
    <row r="221" spans="1:9" s="135" customFormat="1" ht="15.75" customHeight="1" x14ac:dyDescent="0.35">
      <c r="A221" s="81"/>
      <c r="B221" s="145"/>
      <c r="C221" s="146"/>
      <c r="D221" s="146"/>
      <c r="E221" s="146"/>
      <c r="F221" s="146"/>
      <c r="G221" s="146"/>
      <c r="H221" s="146"/>
      <c r="I221" s="146"/>
    </row>
    <row r="222" spans="1:9" s="135" customFormat="1" ht="15.75" customHeight="1" x14ac:dyDescent="0.35">
      <c r="A222" s="81"/>
      <c r="B222" s="145"/>
      <c r="C222" s="146"/>
      <c r="D222" s="146"/>
      <c r="E222" s="146"/>
      <c r="F222" s="146"/>
      <c r="G222" s="146"/>
      <c r="H222" s="146"/>
      <c r="I222" s="146"/>
    </row>
    <row r="223" spans="1:9" s="135" customFormat="1" ht="15.75" customHeight="1" x14ac:dyDescent="0.35">
      <c r="A223" s="81"/>
      <c r="B223" s="145"/>
      <c r="C223" s="146"/>
      <c r="D223" s="146"/>
      <c r="E223" s="146"/>
      <c r="F223" s="146"/>
      <c r="G223" s="146"/>
      <c r="H223" s="146"/>
      <c r="I223" s="146"/>
    </row>
    <row r="224" spans="1:9" s="135" customFormat="1" ht="15.75" customHeight="1" x14ac:dyDescent="0.35">
      <c r="A224" s="81"/>
      <c r="B224" s="145"/>
      <c r="C224" s="146"/>
      <c r="D224" s="146"/>
      <c r="E224" s="146"/>
      <c r="F224" s="146"/>
      <c r="G224" s="146"/>
      <c r="H224" s="146"/>
      <c r="I224" s="146"/>
    </row>
    <row r="225" spans="1:9" s="135" customFormat="1" ht="15.75" customHeight="1" x14ac:dyDescent="0.35">
      <c r="A225" s="81"/>
      <c r="B225" s="145"/>
      <c r="C225" s="146"/>
      <c r="D225" s="146"/>
      <c r="E225" s="146"/>
      <c r="F225" s="146"/>
      <c r="G225" s="146"/>
      <c r="H225" s="146"/>
      <c r="I225" s="146"/>
    </row>
    <row r="226" spans="1:9" s="135" customFormat="1" ht="15.75" customHeight="1" x14ac:dyDescent="0.35">
      <c r="A226" s="81"/>
      <c r="B226" s="145"/>
      <c r="C226" s="146"/>
      <c r="D226" s="146"/>
      <c r="E226" s="146"/>
      <c r="F226" s="146"/>
      <c r="G226" s="146"/>
      <c r="H226" s="146"/>
      <c r="I226" s="146"/>
    </row>
    <row r="227" spans="1:9" s="135" customFormat="1" ht="15.75" customHeight="1" x14ac:dyDescent="0.35">
      <c r="A227" s="81"/>
      <c r="B227" s="145"/>
      <c r="C227" s="146"/>
      <c r="D227" s="146"/>
      <c r="E227" s="146"/>
      <c r="F227" s="146"/>
      <c r="G227" s="146"/>
      <c r="H227" s="146"/>
      <c r="I227" s="146"/>
    </row>
    <row r="228" spans="1:9" s="135" customFormat="1" ht="15.75" customHeight="1" x14ac:dyDescent="0.35">
      <c r="A228" s="81"/>
      <c r="B228" s="145"/>
      <c r="C228" s="146"/>
      <c r="D228" s="146"/>
      <c r="E228" s="146"/>
      <c r="F228" s="146"/>
      <c r="G228" s="146"/>
      <c r="H228" s="146"/>
      <c r="I228" s="146"/>
    </row>
    <row r="229" spans="1:9" s="135" customFormat="1" ht="15.75" customHeight="1" x14ac:dyDescent="0.35">
      <c r="A229" s="81"/>
      <c r="B229" s="145"/>
      <c r="C229" s="146"/>
      <c r="D229" s="146"/>
      <c r="E229" s="146"/>
      <c r="F229" s="146"/>
      <c r="G229" s="146"/>
      <c r="H229" s="146"/>
      <c r="I229" s="146"/>
    </row>
    <row r="230" spans="1:9" s="135" customFormat="1" ht="15.75" customHeight="1" x14ac:dyDescent="0.35">
      <c r="A230" s="81"/>
      <c r="B230" s="145"/>
      <c r="C230" s="146"/>
      <c r="D230" s="146"/>
      <c r="E230" s="146"/>
      <c r="F230" s="146"/>
      <c r="G230" s="146"/>
      <c r="H230" s="146"/>
      <c r="I230" s="146"/>
    </row>
    <row r="231" spans="1:9" s="135" customFormat="1" ht="15.75" customHeight="1" x14ac:dyDescent="0.35">
      <c r="A231" s="81"/>
      <c r="B231" s="145"/>
      <c r="C231" s="146"/>
      <c r="D231" s="146"/>
      <c r="E231" s="146"/>
      <c r="F231" s="146"/>
      <c r="G231" s="146"/>
      <c r="H231" s="146"/>
      <c r="I231" s="146"/>
    </row>
    <row r="232" spans="1:9" s="135" customFormat="1" ht="15.75" customHeight="1" x14ac:dyDescent="0.35">
      <c r="A232" s="81"/>
      <c r="B232" s="145"/>
      <c r="C232" s="146"/>
      <c r="D232" s="146"/>
      <c r="E232" s="146"/>
      <c r="F232" s="146"/>
      <c r="G232" s="146"/>
      <c r="H232" s="146"/>
      <c r="I232" s="146"/>
    </row>
    <row r="233" spans="1:9" s="135" customFormat="1" ht="15.75" customHeight="1" x14ac:dyDescent="0.35">
      <c r="A233" s="81"/>
      <c r="B233" s="145"/>
      <c r="C233" s="146"/>
      <c r="D233" s="146"/>
      <c r="E233" s="146"/>
      <c r="F233" s="146"/>
      <c r="G233" s="146"/>
      <c r="H233" s="146"/>
      <c r="I233" s="146"/>
    </row>
    <row r="234" spans="1:9" s="135" customFormat="1" ht="15.75" customHeight="1" x14ac:dyDescent="0.35">
      <c r="A234" s="81"/>
      <c r="B234" s="145"/>
      <c r="C234" s="146"/>
      <c r="D234" s="146"/>
      <c r="E234" s="146"/>
      <c r="F234" s="146"/>
      <c r="G234" s="146"/>
      <c r="H234" s="146"/>
      <c r="I234" s="146"/>
    </row>
    <row r="235" spans="1:9" s="135" customFormat="1" ht="15.75" customHeight="1" x14ac:dyDescent="0.35">
      <c r="A235" s="81"/>
      <c r="B235" s="145"/>
      <c r="C235" s="146"/>
      <c r="D235" s="146"/>
      <c r="E235" s="146"/>
      <c r="F235" s="146"/>
      <c r="G235" s="146"/>
      <c r="H235" s="146"/>
      <c r="I235" s="146"/>
    </row>
    <row r="236" spans="1:9" s="135" customFormat="1" ht="15.75" customHeight="1" x14ac:dyDescent="0.35">
      <c r="A236" s="81"/>
      <c r="B236" s="145"/>
      <c r="C236" s="146"/>
      <c r="D236" s="146"/>
      <c r="E236" s="146"/>
      <c r="F236" s="146"/>
      <c r="G236" s="146"/>
      <c r="H236" s="146"/>
      <c r="I236" s="146"/>
    </row>
    <row r="237" spans="1:9" s="135" customFormat="1" ht="15.75" customHeight="1" x14ac:dyDescent="0.35">
      <c r="A237" s="81"/>
      <c r="B237" s="145"/>
      <c r="C237" s="146"/>
      <c r="D237" s="146"/>
      <c r="E237" s="146"/>
      <c r="F237" s="146"/>
      <c r="G237" s="146"/>
      <c r="H237" s="146"/>
      <c r="I237" s="146"/>
    </row>
    <row r="238" spans="1:9" s="135" customFormat="1" ht="15.75" customHeight="1" x14ac:dyDescent="0.35">
      <c r="A238" s="81"/>
      <c r="B238" s="145"/>
      <c r="C238" s="146"/>
      <c r="D238" s="146"/>
      <c r="E238" s="146"/>
      <c r="F238" s="146"/>
      <c r="G238" s="146"/>
      <c r="H238" s="146"/>
      <c r="I238" s="146"/>
    </row>
    <row r="239" spans="1:9" s="135" customFormat="1" ht="15.75" customHeight="1" x14ac:dyDescent="0.35">
      <c r="A239" s="81"/>
      <c r="B239" s="145"/>
      <c r="C239" s="146"/>
      <c r="D239" s="146"/>
      <c r="E239" s="146"/>
      <c r="F239" s="146"/>
      <c r="G239" s="146"/>
      <c r="H239" s="146"/>
      <c r="I239" s="146"/>
    </row>
    <row r="240" spans="1:9" s="135" customFormat="1" ht="15.75" customHeight="1" x14ac:dyDescent="0.35">
      <c r="A240" s="81"/>
      <c r="B240" s="145"/>
      <c r="C240" s="146"/>
      <c r="D240" s="146"/>
      <c r="E240" s="146"/>
      <c r="F240" s="146"/>
      <c r="G240" s="146"/>
      <c r="H240" s="146"/>
      <c r="I240" s="146"/>
    </row>
    <row r="241" spans="1:9" s="135" customFormat="1" ht="15.75" customHeight="1" x14ac:dyDescent="0.35">
      <c r="A241" s="81"/>
      <c r="B241" s="145"/>
      <c r="C241" s="146"/>
      <c r="D241" s="146"/>
      <c r="E241" s="146"/>
      <c r="F241" s="146"/>
      <c r="G241" s="146"/>
      <c r="H241" s="146"/>
      <c r="I241" s="146"/>
    </row>
    <row r="242" spans="1:9" s="135" customFormat="1" ht="15.75" customHeight="1" x14ac:dyDescent="0.35">
      <c r="A242" s="81"/>
      <c r="B242" s="145"/>
      <c r="C242" s="146"/>
      <c r="D242" s="146"/>
      <c r="E242" s="146"/>
      <c r="F242" s="146"/>
      <c r="G242" s="146"/>
      <c r="H242" s="146"/>
      <c r="I242" s="146"/>
    </row>
    <row r="243" spans="1:9" s="135" customFormat="1" ht="15.75" customHeight="1" x14ac:dyDescent="0.35">
      <c r="A243" s="81"/>
      <c r="B243" s="145"/>
      <c r="C243" s="146"/>
      <c r="D243" s="146"/>
      <c r="E243" s="146"/>
      <c r="F243" s="146"/>
      <c r="G243" s="146"/>
      <c r="H243" s="146"/>
      <c r="I243" s="146"/>
    </row>
    <row r="244" spans="1:9" s="135" customFormat="1" ht="15.75" customHeight="1" x14ac:dyDescent="0.35">
      <c r="A244" s="81"/>
      <c r="B244" s="145"/>
      <c r="C244" s="146"/>
      <c r="D244" s="146"/>
      <c r="E244" s="146"/>
      <c r="F244" s="146"/>
      <c r="G244" s="146"/>
      <c r="H244" s="146"/>
      <c r="I244" s="146"/>
    </row>
    <row r="245" spans="1:9" s="135" customFormat="1" ht="15.75" customHeight="1" x14ac:dyDescent="0.35">
      <c r="A245" s="81"/>
      <c r="B245" s="145"/>
      <c r="C245" s="146"/>
      <c r="D245" s="146"/>
      <c r="E245" s="146"/>
      <c r="F245" s="146"/>
      <c r="G245" s="146"/>
      <c r="H245" s="146"/>
      <c r="I245" s="146"/>
    </row>
    <row r="246" spans="1:9" s="135" customFormat="1" ht="15.75" customHeight="1" x14ac:dyDescent="0.35">
      <c r="A246" s="81"/>
      <c r="B246" s="145"/>
      <c r="C246" s="146"/>
      <c r="D246" s="146"/>
      <c r="E246" s="146"/>
      <c r="F246" s="146"/>
      <c r="G246" s="146"/>
      <c r="H246" s="146"/>
      <c r="I246" s="146"/>
    </row>
    <row r="247" spans="1:9" s="135" customFormat="1" ht="15.75" customHeight="1" x14ac:dyDescent="0.35">
      <c r="A247" s="81"/>
      <c r="B247" s="145"/>
      <c r="C247" s="146"/>
      <c r="D247" s="146"/>
      <c r="E247" s="146"/>
      <c r="F247" s="146"/>
      <c r="G247" s="146"/>
      <c r="H247" s="146"/>
      <c r="I247" s="146"/>
    </row>
    <row r="248" spans="1:9" s="135" customFormat="1" ht="15.75" customHeight="1" x14ac:dyDescent="0.35">
      <c r="A248" s="81"/>
      <c r="B248" s="145"/>
      <c r="C248" s="146"/>
      <c r="D248" s="146"/>
      <c r="E248" s="146"/>
      <c r="F248" s="146"/>
      <c r="G248" s="146"/>
      <c r="H248" s="146"/>
      <c r="I248" s="146"/>
    </row>
    <row r="249" spans="1:9" ht="15.75" customHeight="1" x14ac:dyDescent="0.3">
      <c r="A249" s="81"/>
    </row>
    <row r="250" spans="1:9" ht="15.75" customHeight="1" x14ac:dyDescent="0.3">
      <c r="A250" s="81"/>
    </row>
    <row r="251" spans="1:9" ht="15.75" customHeight="1" x14ac:dyDescent="0.3">
      <c r="A251" s="81"/>
    </row>
    <row r="252" spans="1:9" ht="15.75" customHeight="1" x14ac:dyDescent="0.3">
      <c r="A252" s="81"/>
    </row>
    <row r="253" spans="1:9" ht="15.75" customHeight="1" x14ac:dyDescent="0.3">
      <c r="A253" s="81"/>
    </row>
    <row r="254" spans="1:9" ht="15.75" customHeight="1" x14ac:dyDescent="0.3">
      <c r="A254" s="81"/>
    </row>
    <row r="255" spans="1:9" ht="15.75" customHeight="1" x14ac:dyDescent="0.3">
      <c r="A255" s="81"/>
    </row>
    <row r="256" spans="1:9" ht="15.75" customHeight="1" x14ac:dyDescent="0.3">
      <c r="A256" s="81"/>
    </row>
    <row r="257" spans="1:1" ht="15.75" customHeight="1" x14ac:dyDescent="0.3">
      <c r="A257" s="81"/>
    </row>
    <row r="258" spans="1:1" ht="15.75" customHeight="1" x14ac:dyDescent="0.3">
      <c r="A258" s="81"/>
    </row>
    <row r="259" spans="1:1" ht="15.75" customHeight="1" x14ac:dyDescent="0.3">
      <c r="A259" s="81"/>
    </row>
    <row r="260" spans="1:1" ht="15.75" customHeight="1" x14ac:dyDescent="0.3">
      <c r="A260" s="81"/>
    </row>
    <row r="261" spans="1:1" ht="15.75" customHeight="1" x14ac:dyDescent="0.3">
      <c r="A261" s="81"/>
    </row>
    <row r="262" spans="1:1" ht="15.75" customHeight="1" x14ac:dyDescent="0.3">
      <c r="A262" s="81"/>
    </row>
    <row r="263" spans="1:1" ht="15.75" customHeight="1" x14ac:dyDescent="0.3">
      <c r="A263" s="81"/>
    </row>
    <row r="264" spans="1:1" ht="15.75" customHeight="1" x14ac:dyDescent="0.3">
      <c r="A264" s="81"/>
    </row>
    <row r="265" spans="1:1" ht="15.75" customHeight="1" x14ac:dyDescent="0.3">
      <c r="A265" s="81"/>
    </row>
    <row r="266" spans="1:1" ht="15.75" customHeight="1" x14ac:dyDescent="0.3">
      <c r="A266" s="81"/>
    </row>
    <row r="267" spans="1:1" ht="15.75" customHeight="1" x14ac:dyDescent="0.3">
      <c r="A267" s="81"/>
    </row>
    <row r="268" spans="1:1" ht="15.75" customHeight="1" x14ac:dyDescent="0.3">
      <c r="A268" s="81"/>
    </row>
    <row r="269" spans="1:1" ht="15.75" customHeight="1" x14ac:dyDescent="0.3">
      <c r="A269" s="81"/>
    </row>
    <row r="270" spans="1:1" ht="15.75" customHeight="1" x14ac:dyDescent="0.3">
      <c r="A270" s="81"/>
    </row>
    <row r="271" spans="1:1" ht="15.75" customHeight="1" x14ac:dyDescent="0.3">
      <c r="A271" s="81"/>
    </row>
    <row r="272" spans="1:1" ht="15.75" customHeight="1" x14ac:dyDescent="0.3">
      <c r="A272" s="81"/>
    </row>
    <row r="273" spans="1:1" ht="15.75" customHeight="1" x14ac:dyDescent="0.3">
      <c r="A273" s="81"/>
    </row>
    <row r="274" spans="1:1" ht="15.75" customHeight="1" x14ac:dyDescent="0.3">
      <c r="A274" s="81"/>
    </row>
    <row r="275" spans="1:1" ht="15.75" customHeight="1" x14ac:dyDescent="0.3">
      <c r="A275" s="81"/>
    </row>
    <row r="276" spans="1:1" ht="15.75" customHeight="1" x14ac:dyDescent="0.3">
      <c r="A276" s="81"/>
    </row>
    <row r="277" spans="1:1" ht="15.75" customHeight="1" x14ac:dyDescent="0.3">
      <c r="A277" s="81"/>
    </row>
    <row r="278" spans="1:1" ht="15.75" customHeight="1" x14ac:dyDescent="0.3">
      <c r="A278" s="81"/>
    </row>
    <row r="279" spans="1:1" ht="15.75" customHeight="1" x14ac:dyDescent="0.3">
      <c r="A279" s="81"/>
    </row>
    <row r="280" spans="1:1" ht="15.75" customHeight="1" x14ac:dyDescent="0.3">
      <c r="A280" s="81"/>
    </row>
    <row r="281" spans="1:1" ht="15.75" customHeight="1" x14ac:dyDescent="0.3">
      <c r="A281" s="81"/>
    </row>
    <row r="282" spans="1:1" ht="15.75" customHeight="1" x14ac:dyDescent="0.3">
      <c r="A282" s="81"/>
    </row>
    <row r="283" spans="1:1" ht="15.75" customHeight="1" x14ac:dyDescent="0.3">
      <c r="A283" s="81"/>
    </row>
    <row r="284" spans="1:1" ht="15.75" customHeight="1" x14ac:dyDescent="0.3">
      <c r="A284" s="81"/>
    </row>
    <row r="285" spans="1:1" ht="15.75" customHeight="1" x14ac:dyDescent="0.3">
      <c r="A285" s="81"/>
    </row>
    <row r="286" spans="1:1" ht="15.75" customHeight="1" x14ac:dyDescent="0.3">
      <c r="A286" s="81"/>
    </row>
    <row r="287" spans="1:1" ht="15.75" customHeight="1" x14ac:dyDescent="0.3">
      <c r="A287" s="81"/>
    </row>
    <row r="288" spans="1:1" ht="15.75" customHeight="1" x14ac:dyDescent="0.3">
      <c r="A288" s="81"/>
    </row>
    <row r="289" spans="1:1" ht="15.75" customHeight="1" x14ac:dyDescent="0.3">
      <c r="A289" s="81"/>
    </row>
    <row r="290" spans="1:1" ht="15.75" customHeight="1" x14ac:dyDescent="0.3">
      <c r="A290" s="81"/>
    </row>
    <row r="291" spans="1:1" ht="15.75" customHeight="1" x14ac:dyDescent="0.3">
      <c r="A291" s="81"/>
    </row>
    <row r="292" spans="1:1" ht="15.75" customHeight="1" x14ac:dyDescent="0.3">
      <c r="A292" s="81"/>
    </row>
    <row r="293" spans="1:1" ht="15.75" customHeight="1" x14ac:dyDescent="0.3">
      <c r="A293" s="81"/>
    </row>
    <row r="294" spans="1:1" ht="15.75" customHeight="1" x14ac:dyDescent="0.3">
      <c r="A294" s="81"/>
    </row>
    <row r="295" spans="1:1" ht="15.75" customHeight="1" x14ac:dyDescent="0.3">
      <c r="A295" s="81"/>
    </row>
    <row r="296" spans="1:1" ht="15.75" customHeight="1" x14ac:dyDescent="0.3">
      <c r="A296" s="81"/>
    </row>
    <row r="297" spans="1:1" ht="15.75" customHeight="1" x14ac:dyDescent="0.3">
      <c r="A297" s="81"/>
    </row>
    <row r="298" spans="1:1" ht="15.75" customHeight="1" x14ac:dyDescent="0.3">
      <c r="A298" s="81"/>
    </row>
    <row r="299" spans="1:1" ht="15.75" customHeight="1" x14ac:dyDescent="0.3">
      <c r="A299" s="81"/>
    </row>
    <row r="300" spans="1:1" ht="15.75" customHeight="1" x14ac:dyDescent="0.3">
      <c r="A300" s="81"/>
    </row>
    <row r="301" spans="1:1" ht="15.75" customHeight="1" x14ac:dyDescent="0.3">
      <c r="A301" s="81"/>
    </row>
    <row r="302" spans="1:1" ht="15.75" customHeight="1" x14ac:dyDescent="0.3">
      <c r="A302" s="81"/>
    </row>
    <row r="303" spans="1:1" ht="15.75" customHeight="1" x14ac:dyDescent="0.3">
      <c r="A303" s="81"/>
    </row>
    <row r="304" spans="1:1" ht="15.75" customHeight="1" x14ac:dyDescent="0.3">
      <c r="A304" s="81"/>
    </row>
    <row r="305" spans="1:1" ht="15.75" customHeight="1" x14ac:dyDescent="0.3">
      <c r="A305" s="81"/>
    </row>
    <row r="306" spans="1:1" ht="15.75" customHeight="1" x14ac:dyDescent="0.3">
      <c r="A306" s="81"/>
    </row>
    <row r="307" spans="1:1" ht="15.75" customHeight="1" x14ac:dyDescent="0.3">
      <c r="A307" s="81"/>
    </row>
    <row r="308" spans="1:1" ht="15.75" customHeight="1" x14ac:dyDescent="0.3">
      <c r="A308" s="81"/>
    </row>
    <row r="309" spans="1:1" ht="15.75" customHeight="1" x14ac:dyDescent="0.3">
      <c r="A309" s="81"/>
    </row>
    <row r="310" spans="1:1" ht="15.75" customHeight="1" x14ac:dyDescent="0.3">
      <c r="A310" s="81"/>
    </row>
    <row r="311" spans="1:1" ht="15.75" customHeight="1" x14ac:dyDescent="0.3">
      <c r="A311" s="81"/>
    </row>
    <row r="312" spans="1:1" ht="15.75" customHeight="1" x14ac:dyDescent="0.3">
      <c r="A312" s="81"/>
    </row>
    <row r="313" spans="1:1" ht="15.75" customHeight="1" x14ac:dyDescent="0.3">
      <c r="A313" s="81"/>
    </row>
    <row r="314" spans="1:1" ht="15.75" customHeight="1" x14ac:dyDescent="0.3">
      <c r="A314" s="81"/>
    </row>
    <row r="315" spans="1:1" ht="15.75" customHeight="1" x14ac:dyDescent="0.3">
      <c r="A315" s="81"/>
    </row>
    <row r="316" spans="1:1" ht="15.75" customHeight="1" x14ac:dyDescent="0.3">
      <c r="A316" s="81"/>
    </row>
    <row r="317" spans="1:1" ht="15.75" customHeight="1" x14ac:dyDescent="0.3">
      <c r="A317" s="81"/>
    </row>
    <row r="318" spans="1:1" ht="15.75" customHeight="1" x14ac:dyDescent="0.3">
      <c r="A318" s="81"/>
    </row>
    <row r="319" spans="1:1" ht="15.75" customHeight="1" x14ac:dyDescent="0.3">
      <c r="A319" s="81"/>
    </row>
    <row r="320" spans="1:1" ht="15.75" customHeight="1" x14ac:dyDescent="0.3">
      <c r="A320" s="81"/>
    </row>
    <row r="321" spans="1:1" ht="15.75" customHeight="1" x14ac:dyDescent="0.3">
      <c r="A321" s="81"/>
    </row>
    <row r="322" spans="1:1" ht="15.75" customHeight="1" x14ac:dyDescent="0.3">
      <c r="A322" s="81"/>
    </row>
    <row r="323" spans="1:1" ht="15.75" customHeight="1" x14ac:dyDescent="0.3">
      <c r="A323" s="81"/>
    </row>
    <row r="324" spans="1:1" ht="15.75" customHeight="1" x14ac:dyDescent="0.3">
      <c r="A324" s="81"/>
    </row>
    <row r="325" spans="1:1" ht="15.75" customHeight="1" x14ac:dyDescent="0.3">
      <c r="A325" s="81"/>
    </row>
    <row r="326" spans="1:1" ht="15.75" customHeight="1" x14ac:dyDescent="0.3">
      <c r="A326" s="81"/>
    </row>
    <row r="327" spans="1:1" ht="15.75" customHeight="1" x14ac:dyDescent="0.3">
      <c r="A327" s="81"/>
    </row>
    <row r="328" spans="1:1" ht="15.75" customHeight="1" x14ac:dyDescent="0.3">
      <c r="A328" s="81"/>
    </row>
    <row r="329" spans="1:1" ht="15.75" customHeight="1" x14ac:dyDescent="0.3">
      <c r="A329" s="81"/>
    </row>
    <row r="330" spans="1:1" ht="15.75" customHeight="1" x14ac:dyDescent="0.3">
      <c r="A330" s="81"/>
    </row>
    <row r="331" spans="1:1" ht="15.75" customHeight="1" x14ac:dyDescent="0.3">
      <c r="A331" s="81"/>
    </row>
    <row r="332" spans="1:1" ht="15.75" customHeight="1" x14ac:dyDescent="0.3">
      <c r="A332" s="81"/>
    </row>
    <row r="333" spans="1:1" ht="15.75" customHeight="1" x14ac:dyDescent="0.3">
      <c r="A333" s="81"/>
    </row>
    <row r="334" spans="1:1" ht="15.75" customHeight="1" x14ac:dyDescent="0.3">
      <c r="A334" s="81"/>
    </row>
    <row r="335" spans="1:1" ht="15.75" customHeight="1" x14ac:dyDescent="0.3">
      <c r="A335" s="81"/>
    </row>
    <row r="336" spans="1:1" ht="15.75" customHeight="1" x14ac:dyDescent="0.3">
      <c r="A336" s="81"/>
    </row>
    <row r="337" spans="1:1" ht="15.75" customHeight="1" x14ac:dyDescent="0.3">
      <c r="A337" s="81"/>
    </row>
    <row r="338" spans="1:1" ht="15.75" customHeight="1" x14ac:dyDescent="0.3">
      <c r="A338" s="81"/>
    </row>
    <row r="339" spans="1:1" ht="15.75" customHeight="1" x14ac:dyDescent="0.3">
      <c r="A339" s="81"/>
    </row>
    <row r="340" spans="1:1" ht="15.75" customHeight="1" x14ac:dyDescent="0.3">
      <c r="A340" s="81"/>
    </row>
    <row r="341" spans="1:1" ht="15.75" customHeight="1" x14ac:dyDescent="0.3">
      <c r="A341" s="81"/>
    </row>
    <row r="342" spans="1:1" ht="15.75" customHeight="1" x14ac:dyDescent="0.3">
      <c r="A342" s="81"/>
    </row>
    <row r="343" spans="1:1" ht="15.75" customHeight="1" x14ac:dyDescent="0.3">
      <c r="A343" s="81"/>
    </row>
    <row r="344" spans="1:1" ht="15.75" customHeight="1" x14ac:dyDescent="0.3">
      <c r="A344" s="81"/>
    </row>
    <row r="345" spans="1:1" ht="15.75" customHeight="1" x14ac:dyDescent="0.3">
      <c r="A345" s="81"/>
    </row>
    <row r="346" spans="1:1" ht="15.75" customHeight="1" x14ac:dyDescent="0.3">
      <c r="A346" s="81"/>
    </row>
    <row r="347" spans="1:1" ht="15.75" customHeight="1" x14ac:dyDescent="0.3">
      <c r="A347" s="81"/>
    </row>
    <row r="348" spans="1:1" ht="15.75" customHeight="1" x14ac:dyDescent="0.3">
      <c r="A348" s="81"/>
    </row>
    <row r="349" spans="1:1" ht="15.75" customHeight="1" x14ac:dyDescent="0.3">
      <c r="A349" s="81"/>
    </row>
    <row r="350" spans="1:1" ht="15.75" customHeight="1" x14ac:dyDescent="0.3">
      <c r="A350" s="81"/>
    </row>
    <row r="351" spans="1:1" ht="15.75" customHeight="1" x14ac:dyDescent="0.3">
      <c r="A351" s="81"/>
    </row>
    <row r="352" spans="1:1" ht="15.75" customHeight="1" x14ac:dyDescent="0.3">
      <c r="A352" s="81"/>
    </row>
    <row r="353" spans="1:1" ht="15.75" customHeight="1" x14ac:dyDescent="0.3">
      <c r="A353" s="81"/>
    </row>
    <row r="354" spans="1:1" ht="15.75" customHeight="1" x14ac:dyDescent="0.3">
      <c r="A354" s="81"/>
    </row>
    <row r="355" spans="1:1" ht="15.75" customHeight="1" x14ac:dyDescent="0.3">
      <c r="A355" s="81"/>
    </row>
    <row r="356" spans="1:1" ht="15.75" customHeight="1" x14ac:dyDescent="0.3">
      <c r="A356" s="81"/>
    </row>
    <row r="357" spans="1:1" ht="15.75" customHeight="1" x14ac:dyDescent="0.3">
      <c r="A357" s="81"/>
    </row>
    <row r="358" spans="1:1" ht="15.75" customHeight="1" x14ac:dyDescent="0.3">
      <c r="A358" s="81"/>
    </row>
    <row r="359" spans="1:1" ht="15.75" customHeight="1" x14ac:dyDescent="0.3">
      <c r="A359" s="81"/>
    </row>
    <row r="360" spans="1:1" ht="15.75" customHeight="1" x14ac:dyDescent="0.3">
      <c r="A360" s="81"/>
    </row>
    <row r="361" spans="1:1" ht="15.75" customHeight="1" x14ac:dyDescent="0.3">
      <c r="A361" s="81"/>
    </row>
    <row r="362" spans="1:1" ht="15.75" customHeight="1" x14ac:dyDescent="0.3">
      <c r="A362" s="81"/>
    </row>
    <row r="363" spans="1:1" ht="15.75" customHeight="1" x14ac:dyDescent="0.3">
      <c r="A363" s="81"/>
    </row>
    <row r="364" spans="1:1" ht="15.75" customHeight="1" x14ac:dyDescent="0.3">
      <c r="A364" s="81"/>
    </row>
    <row r="365" spans="1:1" ht="15.75" customHeight="1" x14ac:dyDescent="0.3">
      <c r="A365" s="81"/>
    </row>
    <row r="366" spans="1:1" ht="15.75" customHeight="1" x14ac:dyDescent="0.3">
      <c r="A366" s="81"/>
    </row>
    <row r="367" spans="1:1" ht="15.75" customHeight="1" x14ac:dyDescent="0.3">
      <c r="A367" s="81"/>
    </row>
    <row r="368" spans="1:1" ht="15.75" customHeight="1" x14ac:dyDescent="0.3">
      <c r="A368" s="81"/>
    </row>
    <row r="369" spans="1:1" ht="15.75" customHeight="1" x14ac:dyDescent="0.3">
      <c r="A369" s="81"/>
    </row>
    <row r="370" spans="1:1" ht="15.75" customHeight="1" x14ac:dyDescent="0.3">
      <c r="A370" s="81"/>
    </row>
    <row r="371" spans="1:1" ht="15.75" customHeight="1" x14ac:dyDescent="0.3">
      <c r="A371" s="81"/>
    </row>
    <row r="372" spans="1:1" ht="15.75" customHeight="1" x14ac:dyDescent="0.3">
      <c r="A372" s="81"/>
    </row>
    <row r="373" spans="1:1" ht="15.75" customHeight="1" x14ac:dyDescent="0.3">
      <c r="A373" s="81"/>
    </row>
    <row r="374" spans="1:1" ht="15.75" customHeight="1" x14ac:dyDescent="0.3">
      <c r="A374" s="81"/>
    </row>
    <row r="375" spans="1:1" ht="15.75" customHeight="1" x14ac:dyDescent="0.3">
      <c r="A375" s="81"/>
    </row>
    <row r="376" spans="1:1" ht="15.75" customHeight="1" x14ac:dyDescent="0.3">
      <c r="A376" s="81"/>
    </row>
    <row r="377" spans="1:1" ht="15.75" customHeight="1" x14ac:dyDescent="0.3">
      <c r="A377" s="81"/>
    </row>
    <row r="378" spans="1:1" ht="15.75" customHeight="1" x14ac:dyDescent="0.3">
      <c r="A378" s="81"/>
    </row>
    <row r="379" spans="1:1" ht="15.75" customHeight="1" x14ac:dyDescent="0.3">
      <c r="A379" s="81"/>
    </row>
    <row r="380" spans="1:1" ht="15.75" customHeight="1" x14ac:dyDescent="0.3">
      <c r="A380" s="81"/>
    </row>
    <row r="381" spans="1:1" ht="15.75" customHeight="1" x14ac:dyDescent="0.3">
      <c r="A381" s="81"/>
    </row>
    <row r="382" spans="1:1" ht="15.75" customHeight="1" x14ac:dyDescent="0.3">
      <c r="A382" s="81"/>
    </row>
    <row r="383" spans="1:1" ht="15.75" customHeight="1" x14ac:dyDescent="0.3">
      <c r="A383" s="81"/>
    </row>
    <row r="384" spans="1:1" ht="15.75" customHeight="1" x14ac:dyDescent="0.3">
      <c r="A384" s="81"/>
    </row>
    <row r="385" spans="1:1" ht="15.75" customHeight="1" x14ac:dyDescent="0.3">
      <c r="A385" s="81"/>
    </row>
    <row r="386" spans="1:1" ht="15.75" customHeight="1" x14ac:dyDescent="0.3">
      <c r="A386" s="81"/>
    </row>
    <row r="387" spans="1:1" ht="15.75" customHeight="1" x14ac:dyDescent="0.3">
      <c r="A387" s="81"/>
    </row>
    <row r="388" spans="1:1" ht="15.75" customHeight="1" x14ac:dyDescent="0.3">
      <c r="A388" s="81"/>
    </row>
    <row r="389" spans="1:1" ht="15.75" customHeight="1" x14ac:dyDescent="0.3">
      <c r="A389" s="81"/>
    </row>
    <row r="390" spans="1:1" ht="15.75" customHeight="1" x14ac:dyDescent="0.3">
      <c r="A390" s="81"/>
    </row>
    <row r="391" spans="1:1" ht="15.75" customHeight="1" x14ac:dyDescent="0.3">
      <c r="A391" s="81"/>
    </row>
    <row r="392" spans="1:1" ht="15.75" customHeight="1" x14ac:dyDescent="0.3">
      <c r="A392" s="81"/>
    </row>
    <row r="393" spans="1:1" ht="15.75" customHeight="1" x14ac:dyDescent="0.3">
      <c r="A393" s="81"/>
    </row>
    <row r="394" spans="1:1" ht="15.75" customHeight="1" x14ac:dyDescent="0.3">
      <c r="A394" s="81"/>
    </row>
    <row r="395" spans="1:1" ht="15.75" customHeight="1" x14ac:dyDescent="0.3">
      <c r="A395" s="81"/>
    </row>
    <row r="396" spans="1:1" ht="15.75" customHeight="1" x14ac:dyDescent="0.3">
      <c r="A396" s="81"/>
    </row>
    <row r="397" spans="1:1" ht="15.75" customHeight="1" x14ac:dyDescent="0.3">
      <c r="A397" s="81"/>
    </row>
    <row r="398" spans="1:1" ht="15.75" customHeight="1" x14ac:dyDescent="0.3">
      <c r="A398" s="81"/>
    </row>
    <row r="399" spans="1:1" ht="15.75" customHeight="1" x14ac:dyDescent="0.3">
      <c r="A399" s="81"/>
    </row>
    <row r="400" spans="1:1" ht="15.75" customHeight="1" x14ac:dyDescent="0.3">
      <c r="A400" s="81"/>
    </row>
    <row r="401" spans="1:1" ht="15.75" customHeight="1" x14ac:dyDescent="0.3">
      <c r="A401" s="81"/>
    </row>
    <row r="402" spans="1:1" ht="15.75" customHeight="1" x14ac:dyDescent="0.3">
      <c r="A402" s="81"/>
    </row>
    <row r="403" spans="1:1" ht="15.75" customHeight="1" x14ac:dyDescent="0.3">
      <c r="A403" s="81"/>
    </row>
    <row r="404" spans="1:1" ht="15.75" customHeight="1" x14ac:dyDescent="0.3">
      <c r="A404" s="81"/>
    </row>
    <row r="405" spans="1:1" ht="15.75" customHeight="1" x14ac:dyDescent="0.3">
      <c r="A405" s="81"/>
    </row>
    <row r="406" spans="1:1" ht="15.75" customHeight="1" x14ac:dyDescent="0.3">
      <c r="A406" s="81"/>
    </row>
    <row r="407" spans="1:1" ht="15.75" customHeight="1" x14ac:dyDescent="0.3">
      <c r="A407" s="81"/>
    </row>
    <row r="408" spans="1:1" ht="15.75" customHeight="1" x14ac:dyDescent="0.3">
      <c r="A408" s="81"/>
    </row>
    <row r="409" spans="1:1" ht="15.75" customHeight="1" x14ac:dyDescent="0.3">
      <c r="A409" s="81"/>
    </row>
    <row r="410" spans="1:1" ht="15.75" customHeight="1" x14ac:dyDescent="0.3">
      <c r="A410" s="81"/>
    </row>
    <row r="411" spans="1:1" ht="15.75" customHeight="1" x14ac:dyDescent="0.3">
      <c r="A411" s="81"/>
    </row>
    <row r="412" spans="1:1" ht="15.75" customHeight="1" x14ac:dyDescent="0.3">
      <c r="A412" s="81"/>
    </row>
    <row r="413" spans="1:1" ht="15.75" customHeight="1" x14ac:dyDescent="0.3">
      <c r="A413" s="81"/>
    </row>
    <row r="414" spans="1:1" ht="15.75" customHeight="1" x14ac:dyDescent="0.3">
      <c r="A414" s="81"/>
    </row>
    <row r="415" spans="1:1" ht="15.75" customHeight="1" x14ac:dyDescent="0.3">
      <c r="A415" s="81"/>
    </row>
    <row r="416" spans="1:1" ht="15.75" customHeight="1" x14ac:dyDescent="0.3">
      <c r="A416" s="81"/>
    </row>
    <row r="417" spans="1:1" ht="15.75" customHeight="1" x14ac:dyDescent="0.3">
      <c r="A417" s="81"/>
    </row>
    <row r="418" spans="1:1" ht="15.75" customHeight="1" x14ac:dyDescent="0.3">
      <c r="A418" s="81"/>
    </row>
    <row r="419" spans="1:1" ht="15.75" customHeight="1" x14ac:dyDescent="0.3">
      <c r="A419" s="81"/>
    </row>
    <row r="420" spans="1:1" ht="15.75" customHeight="1" x14ac:dyDescent="0.3">
      <c r="A420" s="81"/>
    </row>
    <row r="421" spans="1:1" ht="15.75" customHeight="1" x14ac:dyDescent="0.3">
      <c r="A421" s="81"/>
    </row>
    <row r="422" spans="1:1" ht="15.75" customHeight="1" x14ac:dyDescent="0.3">
      <c r="A422" s="81"/>
    </row>
    <row r="423" spans="1:1" ht="15.75" customHeight="1" x14ac:dyDescent="0.3">
      <c r="A423" s="81"/>
    </row>
    <row r="424" spans="1:1" ht="15.75" customHeight="1" x14ac:dyDescent="0.3">
      <c r="A424" s="81"/>
    </row>
    <row r="425" spans="1:1" ht="15.75" customHeight="1" x14ac:dyDescent="0.3">
      <c r="A425" s="81"/>
    </row>
    <row r="426" spans="1:1" ht="15.75" customHeight="1" x14ac:dyDescent="0.3">
      <c r="A426" s="81"/>
    </row>
    <row r="427" spans="1:1" ht="15.75" customHeight="1" x14ac:dyDescent="0.3">
      <c r="A427" s="81"/>
    </row>
    <row r="428" spans="1:1" ht="15.75" customHeight="1" x14ac:dyDescent="0.3">
      <c r="A428" s="81"/>
    </row>
    <row r="429" spans="1:1" ht="15.75" customHeight="1" x14ac:dyDescent="0.3">
      <c r="A429" s="81"/>
    </row>
    <row r="430" spans="1:1" ht="15.75" customHeight="1" x14ac:dyDescent="0.3">
      <c r="A430" s="81"/>
    </row>
    <row r="431" spans="1:1" ht="15.75" customHeight="1" x14ac:dyDescent="0.3">
      <c r="A431" s="81"/>
    </row>
    <row r="432" spans="1:1" ht="15.75" customHeight="1" x14ac:dyDescent="0.3">
      <c r="A432" s="81"/>
    </row>
    <row r="433" spans="1:1" ht="15.75" customHeight="1" x14ac:dyDescent="0.3">
      <c r="A433" s="81"/>
    </row>
    <row r="434" spans="1:1" ht="15.75" customHeight="1" x14ac:dyDescent="0.3">
      <c r="A434" s="81"/>
    </row>
    <row r="435" spans="1:1" ht="15.75" customHeight="1" x14ac:dyDescent="0.3">
      <c r="A435" s="81"/>
    </row>
    <row r="436" spans="1:1" ht="15.75" customHeight="1" x14ac:dyDescent="0.3">
      <c r="A436" s="81"/>
    </row>
    <row r="437" spans="1:1" ht="15.75" customHeight="1" x14ac:dyDescent="0.3">
      <c r="A437" s="81"/>
    </row>
    <row r="438" spans="1:1" ht="15.75" customHeight="1" x14ac:dyDescent="0.3">
      <c r="A438" s="81"/>
    </row>
    <row r="439" spans="1:1" ht="15.75" customHeight="1" x14ac:dyDescent="0.3">
      <c r="A439" s="81"/>
    </row>
    <row r="440" spans="1:1" ht="15.75" customHeight="1" x14ac:dyDescent="0.3">
      <c r="A440" s="81"/>
    </row>
    <row r="441" spans="1:1" ht="15.75" customHeight="1" x14ac:dyDescent="0.3">
      <c r="A441" s="81"/>
    </row>
    <row r="442" spans="1:1" ht="15.75" customHeight="1" x14ac:dyDescent="0.3">
      <c r="A442" s="81"/>
    </row>
    <row r="443" spans="1:1" ht="15.75" customHeight="1" x14ac:dyDescent="0.3">
      <c r="A443" s="81"/>
    </row>
    <row r="444" spans="1:1" ht="15.75" customHeight="1" x14ac:dyDescent="0.3">
      <c r="A444" s="81"/>
    </row>
    <row r="445" spans="1:1" ht="15.75" customHeight="1" x14ac:dyDescent="0.3">
      <c r="A445" s="81"/>
    </row>
    <row r="446" spans="1:1" ht="15.75" customHeight="1" x14ac:dyDescent="0.3">
      <c r="A446" s="81"/>
    </row>
    <row r="447" spans="1:1" ht="15.75" customHeight="1" x14ac:dyDescent="0.3">
      <c r="A447" s="81"/>
    </row>
    <row r="448" spans="1:1" ht="15.75" customHeight="1" x14ac:dyDescent="0.3">
      <c r="A448" s="81"/>
    </row>
    <row r="449" spans="1:1" ht="15.75" customHeight="1" x14ac:dyDescent="0.3">
      <c r="A449" s="81"/>
    </row>
    <row r="450" spans="1:1" ht="15.75" customHeight="1" x14ac:dyDescent="0.3">
      <c r="A450" s="81"/>
    </row>
    <row r="451" spans="1:1" ht="15.75" customHeight="1" x14ac:dyDescent="0.3">
      <c r="A451" s="81"/>
    </row>
    <row r="452" spans="1:1" ht="15.75" customHeight="1" x14ac:dyDescent="0.3">
      <c r="A452" s="81"/>
    </row>
    <row r="453" spans="1:1" ht="15.75" customHeight="1" x14ac:dyDescent="0.3">
      <c r="A453" s="81"/>
    </row>
    <row r="454" spans="1:1" ht="15.75" customHeight="1" x14ac:dyDescent="0.3">
      <c r="A454" s="81"/>
    </row>
    <row r="455" spans="1:1" ht="15.75" customHeight="1" x14ac:dyDescent="0.3">
      <c r="A455" s="81"/>
    </row>
    <row r="456" spans="1:1" ht="15.75" customHeight="1" x14ac:dyDescent="0.3">
      <c r="A456" s="81"/>
    </row>
    <row r="457" spans="1:1" ht="15.75" customHeight="1" x14ac:dyDescent="0.3">
      <c r="A457" s="81"/>
    </row>
    <row r="458" spans="1:1" ht="15.75" customHeight="1" x14ac:dyDescent="0.3">
      <c r="A458" s="81"/>
    </row>
    <row r="459" spans="1:1" ht="15.75" customHeight="1" x14ac:dyDescent="0.3">
      <c r="A459" s="81"/>
    </row>
    <row r="460" spans="1:1" ht="15.75" customHeight="1" x14ac:dyDescent="0.3">
      <c r="A460" s="81"/>
    </row>
    <row r="461" spans="1:1" ht="15.75" customHeight="1" x14ac:dyDescent="0.3">
      <c r="A461" s="81"/>
    </row>
    <row r="462" spans="1:1" ht="15.75" customHeight="1" x14ac:dyDescent="0.3">
      <c r="A462" s="81"/>
    </row>
    <row r="463" spans="1:1" ht="15.75" customHeight="1" x14ac:dyDescent="0.3">
      <c r="A463" s="81"/>
    </row>
    <row r="464" spans="1:1" ht="15.75" customHeight="1" x14ac:dyDescent="0.3">
      <c r="A464" s="81"/>
    </row>
    <row r="465" spans="1:1" ht="15.75" customHeight="1" x14ac:dyDescent="0.3">
      <c r="A465" s="81"/>
    </row>
    <row r="466" spans="1:1" ht="15.75" customHeight="1" x14ac:dyDescent="0.3">
      <c r="A466" s="81"/>
    </row>
    <row r="467" spans="1:1" ht="15.75" customHeight="1" x14ac:dyDescent="0.3">
      <c r="A467" s="81"/>
    </row>
    <row r="468" spans="1:1" ht="15.75" customHeight="1" x14ac:dyDescent="0.3">
      <c r="A468" s="81"/>
    </row>
    <row r="469" spans="1:1" ht="15.75" customHeight="1" x14ac:dyDescent="0.3">
      <c r="A469" s="81"/>
    </row>
    <row r="470" spans="1:1" ht="15.75" customHeight="1" x14ac:dyDescent="0.3">
      <c r="A470" s="81"/>
    </row>
    <row r="471" spans="1:1" ht="15.75" customHeight="1" x14ac:dyDescent="0.3">
      <c r="A471" s="81"/>
    </row>
    <row r="472" spans="1:1" ht="15.75" customHeight="1" x14ac:dyDescent="0.3">
      <c r="A472" s="81"/>
    </row>
    <row r="473" spans="1:1" ht="15.75" customHeight="1" x14ac:dyDescent="0.3">
      <c r="A473" s="81"/>
    </row>
    <row r="474" spans="1:1" ht="15.75" customHeight="1" x14ac:dyDescent="0.3">
      <c r="A474" s="81"/>
    </row>
    <row r="475" spans="1:1" ht="15.75" customHeight="1" x14ac:dyDescent="0.3">
      <c r="A475" s="81"/>
    </row>
    <row r="476" spans="1:1" ht="15.75" customHeight="1" x14ac:dyDescent="0.3">
      <c r="A476" s="81"/>
    </row>
    <row r="477" spans="1:1" ht="15.75" customHeight="1" x14ac:dyDescent="0.3">
      <c r="A477" s="81"/>
    </row>
    <row r="478" spans="1:1" ht="15.75" customHeight="1" x14ac:dyDescent="0.3">
      <c r="A478" s="81"/>
    </row>
    <row r="479" spans="1:1" ht="15.75" customHeight="1" x14ac:dyDescent="0.3">
      <c r="A479" s="81"/>
    </row>
    <row r="480" spans="1:1" ht="15.75" customHeight="1" x14ac:dyDescent="0.3">
      <c r="A480" s="81"/>
    </row>
    <row r="481" spans="1:1" ht="15.75" customHeight="1" x14ac:dyDescent="0.3">
      <c r="A481" s="81"/>
    </row>
    <row r="482" spans="1:1" ht="15.75" customHeight="1" x14ac:dyDescent="0.3">
      <c r="A482" s="81"/>
    </row>
    <row r="483" spans="1:1" ht="15.75" customHeight="1" x14ac:dyDescent="0.3">
      <c r="A483" s="81"/>
    </row>
    <row r="484" spans="1:1" ht="15.75" customHeight="1" x14ac:dyDescent="0.3">
      <c r="A484" s="81"/>
    </row>
    <row r="485" spans="1:1" ht="15.75" customHeight="1" x14ac:dyDescent="0.3">
      <c r="A485" s="81"/>
    </row>
    <row r="486" spans="1:1" ht="15.75" customHeight="1" x14ac:dyDescent="0.3">
      <c r="A486" s="81"/>
    </row>
    <row r="487" spans="1:1" ht="15.75" customHeight="1" x14ac:dyDescent="0.3">
      <c r="A487" s="81"/>
    </row>
    <row r="488" spans="1:1" ht="15.75" customHeight="1" x14ac:dyDescent="0.3">
      <c r="A488" s="81"/>
    </row>
    <row r="489" spans="1:1" ht="15.75" customHeight="1" x14ac:dyDescent="0.3">
      <c r="A489" s="81"/>
    </row>
    <row r="490" spans="1:1" ht="15.75" customHeight="1" x14ac:dyDescent="0.3">
      <c r="A490" s="81"/>
    </row>
    <row r="491" spans="1:1" ht="15.75" customHeight="1" x14ac:dyDescent="0.3">
      <c r="A491" s="81"/>
    </row>
    <row r="492" spans="1:1" ht="15.75" customHeight="1" x14ac:dyDescent="0.3">
      <c r="A492" s="81"/>
    </row>
    <row r="493" spans="1:1" ht="15.75" customHeight="1" x14ac:dyDescent="0.3">
      <c r="A493" s="81"/>
    </row>
    <row r="494" spans="1:1" ht="15.75" customHeight="1" x14ac:dyDescent="0.3">
      <c r="A494" s="81"/>
    </row>
    <row r="495" spans="1:1" ht="15.75" customHeight="1" x14ac:dyDescent="0.3">
      <c r="A495" s="81"/>
    </row>
    <row r="496" spans="1:1" ht="15.75" customHeight="1" x14ac:dyDescent="0.3">
      <c r="A496" s="81"/>
    </row>
    <row r="497" spans="1:1" ht="15.75" customHeight="1" x14ac:dyDescent="0.3">
      <c r="A497" s="81"/>
    </row>
    <row r="498" spans="1:1" ht="15.75" customHeight="1" x14ac:dyDescent="0.3">
      <c r="A498" s="81"/>
    </row>
    <row r="499" spans="1:1" ht="15.75" customHeight="1" x14ac:dyDescent="0.3">
      <c r="A499" s="81"/>
    </row>
    <row r="500" spans="1:1" ht="15.75" customHeight="1" x14ac:dyDescent="0.3">
      <c r="A500" s="81"/>
    </row>
    <row r="501" spans="1:1" ht="15.75" customHeight="1" x14ac:dyDescent="0.3">
      <c r="A501" s="81"/>
    </row>
    <row r="502" spans="1:1" ht="15.75" customHeight="1" x14ac:dyDescent="0.3">
      <c r="A502" s="81"/>
    </row>
    <row r="503" spans="1:1" ht="15.75" customHeight="1" x14ac:dyDescent="0.3">
      <c r="A503" s="81"/>
    </row>
    <row r="504" spans="1:1" ht="15.75" customHeight="1" x14ac:dyDescent="0.3">
      <c r="A504" s="81"/>
    </row>
    <row r="505" spans="1:1" ht="15.75" customHeight="1" x14ac:dyDescent="0.3">
      <c r="A505" s="81"/>
    </row>
    <row r="506" spans="1:1" ht="15.75" customHeight="1" x14ac:dyDescent="0.3">
      <c r="A506" s="81"/>
    </row>
    <row r="507" spans="1:1" ht="15.75" customHeight="1" x14ac:dyDescent="0.3">
      <c r="A507" s="81"/>
    </row>
    <row r="508" spans="1:1" ht="15.75" customHeight="1" x14ac:dyDescent="0.3">
      <c r="A508" s="81"/>
    </row>
    <row r="509" spans="1:1" ht="15.75" customHeight="1" x14ac:dyDescent="0.3">
      <c r="A509" s="81"/>
    </row>
    <row r="510" spans="1:1" ht="15.75" customHeight="1" x14ac:dyDescent="0.3">
      <c r="A510" s="81"/>
    </row>
    <row r="511" spans="1:1" ht="15.75" customHeight="1" x14ac:dyDescent="0.3">
      <c r="A511" s="81"/>
    </row>
    <row r="512" spans="1:1" ht="15.75" customHeight="1" x14ac:dyDescent="0.3">
      <c r="A512" s="81"/>
    </row>
    <row r="513" spans="1:1" ht="15.75" customHeight="1" x14ac:dyDescent="0.3">
      <c r="A513" s="81"/>
    </row>
    <row r="514" spans="1:1" ht="15.75" customHeight="1" x14ac:dyDescent="0.3">
      <c r="A514" s="81"/>
    </row>
    <row r="515" spans="1:1" ht="15.75" customHeight="1" x14ac:dyDescent="0.3">
      <c r="A515" s="81"/>
    </row>
    <row r="516" spans="1:1" ht="15.75" customHeight="1" x14ac:dyDescent="0.3">
      <c r="A516" s="81"/>
    </row>
    <row r="517" spans="1:1" ht="15.75" customHeight="1" x14ac:dyDescent="0.3">
      <c r="A517" s="81"/>
    </row>
    <row r="518" spans="1:1" ht="15.75" customHeight="1" x14ac:dyDescent="0.3">
      <c r="A518" s="81"/>
    </row>
    <row r="519" spans="1:1" ht="15.75" customHeight="1" x14ac:dyDescent="0.3">
      <c r="A519" s="81"/>
    </row>
    <row r="520" spans="1:1" ht="15.75" customHeight="1" x14ac:dyDescent="0.3">
      <c r="A520" s="81"/>
    </row>
    <row r="521" spans="1:1" ht="15.75" customHeight="1" x14ac:dyDescent="0.3">
      <c r="A521" s="81"/>
    </row>
    <row r="522" spans="1:1" ht="15.75" customHeight="1" x14ac:dyDescent="0.3">
      <c r="A522" s="81"/>
    </row>
    <row r="523" spans="1:1" ht="15.75" customHeight="1" x14ac:dyDescent="0.3">
      <c r="A523" s="81"/>
    </row>
    <row r="524" spans="1:1" ht="15.75" customHeight="1" x14ac:dyDescent="0.3">
      <c r="A524" s="81"/>
    </row>
    <row r="525" spans="1:1" ht="15.75" customHeight="1" x14ac:dyDescent="0.3">
      <c r="A525" s="81"/>
    </row>
    <row r="526" spans="1:1" ht="15.75" customHeight="1" x14ac:dyDescent="0.3">
      <c r="A526" s="81"/>
    </row>
    <row r="527" spans="1:1" ht="15.75" customHeight="1" x14ac:dyDescent="0.3">
      <c r="A527" s="81"/>
    </row>
    <row r="528" spans="1:1" ht="15.75" customHeight="1" x14ac:dyDescent="0.3">
      <c r="A528" s="81"/>
    </row>
    <row r="529" spans="1:1" ht="15.75" customHeight="1" x14ac:dyDescent="0.3">
      <c r="A529" s="81"/>
    </row>
    <row r="530" spans="1:1" ht="15.75" customHeight="1" x14ac:dyDescent="0.3">
      <c r="A530" s="81"/>
    </row>
    <row r="531" spans="1:1" ht="15.75" customHeight="1" x14ac:dyDescent="0.3">
      <c r="A531" s="81"/>
    </row>
    <row r="532" spans="1:1" ht="15.75" customHeight="1" x14ac:dyDescent="0.3">
      <c r="A532" s="81"/>
    </row>
    <row r="533" spans="1:1" ht="15.75" customHeight="1" x14ac:dyDescent="0.3">
      <c r="A533" s="81"/>
    </row>
    <row r="534" spans="1:1" ht="15.75" customHeight="1" x14ac:dyDescent="0.3">
      <c r="A534" s="81"/>
    </row>
    <row r="535" spans="1:1" ht="15.75" customHeight="1" x14ac:dyDescent="0.3">
      <c r="A535" s="81"/>
    </row>
    <row r="536" spans="1:1" ht="15.75" customHeight="1" x14ac:dyDescent="0.3">
      <c r="A536" s="81"/>
    </row>
    <row r="537" spans="1:1" ht="15.75" customHeight="1" x14ac:dyDescent="0.3">
      <c r="A537" s="81"/>
    </row>
    <row r="538" spans="1:1" ht="15.75" customHeight="1" x14ac:dyDescent="0.3">
      <c r="A538" s="81"/>
    </row>
    <row r="539" spans="1:1" ht="15.75" customHeight="1" x14ac:dyDescent="0.3">
      <c r="A539" s="81"/>
    </row>
    <row r="540" spans="1:1" ht="15.75" customHeight="1" x14ac:dyDescent="0.3">
      <c r="A540" s="81"/>
    </row>
    <row r="541" spans="1:1" ht="15.75" customHeight="1" x14ac:dyDescent="0.3">
      <c r="A541" s="81"/>
    </row>
    <row r="542" spans="1:1" ht="15.75" customHeight="1" x14ac:dyDescent="0.3">
      <c r="A542" s="81"/>
    </row>
    <row r="543" spans="1:1" ht="15.75" customHeight="1" x14ac:dyDescent="0.3">
      <c r="A543" s="81"/>
    </row>
    <row r="544" spans="1:1" ht="15.75" customHeight="1" x14ac:dyDescent="0.3">
      <c r="A544" s="81"/>
    </row>
    <row r="545" spans="1:1" ht="15.75" customHeight="1" x14ac:dyDescent="0.3">
      <c r="A545" s="81"/>
    </row>
    <row r="546" spans="1:1" ht="15.75" customHeight="1" x14ac:dyDescent="0.3">
      <c r="A546" s="81"/>
    </row>
    <row r="547" spans="1:1" ht="15.75" customHeight="1" x14ac:dyDescent="0.3">
      <c r="A547" s="81"/>
    </row>
    <row r="548" spans="1:1" ht="15.75" customHeight="1" x14ac:dyDescent="0.3">
      <c r="A548" s="81"/>
    </row>
    <row r="549" spans="1:1" ht="15.75" customHeight="1" x14ac:dyDescent="0.3">
      <c r="A549" s="81"/>
    </row>
    <row r="550" spans="1:1" ht="15.75" customHeight="1" x14ac:dyDescent="0.3">
      <c r="A550" s="81"/>
    </row>
    <row r="551" spans="1:1" ht="15.75" customHeight="1" x14ac:dyDescent="0.3">
      <c r="A551" s="81"/>
    </row>
    <row r="552" spans="1:1" ht="15.75" customHeight="1" x14ac:dyDescent="0.3">
      <c r="A552" s="81"/>
    </row>
    <row r="553" spans="1:1" ht="15.75" customHeight="1" x14ac:dyDescent="0.3">
      <c r="A553" s="81"/>
    </row>
    <row r="554" spans="1:1" ht="15.75" customHeight="1" x14ac:dyDescent="0.3">
      <c r="A554" s="81"/>
    </row>
    <row r="555" spans="1:1" ht="15.75" customHeight="1" x14ac:dyDescent="0.3">
      <c r="A555" s="81"/>
    </row>
    <row r="556" spans="1:1" ht="15.75" customHeight="1" x14ac:dyDescent="0.3">
      <c r="A556" s="81"/>
    </row>
    <row r="557" spans="1:1" ht="15.75" customHeight="1" x14ac:dyDescent="0.3">
      <c r="A557" s="81"/>
    </row>
    <row r="558" spans="1:1" ht="15.75" customHeight="1" x14ac:dyDescent="0.3">
      <c r="A558" s="81"/>
    </row>
    <row r="559" spans="1:1" ht="15.75" customHeight="1" x14ac:dyDescent="0.3">
      <c r="A559" s="81"/>
    </row>
    <row r="560" spans="1:1" ht="15.75" customHeight="1" x14ac:dyDescent="0.3">
      <c r="A560" s="81"/>
    </row>
    <row r="561" spans="1:1" ht="15.75" customHeight="1" x14ac:dyDescent="0.3">
      <c r="A561" s="81"/>
    </row>
    <row r="562" spans="1:1" ht="15.75" customHeight="1" x14ac:dyDescent="0.3">
      <c r="A562" s="81"/>
    </row>
    <row r="563" spans="1:1" ht="15.75" customHeight="1" x14ac:dyDescent="0.3">
      <c r="A563" s="81"/>
    </row>
    <row r="564" spans="1:1" ht="15.75" customHeight="1" x14ac:dyDescent="0.3">
      <c r="A564" s="81"/>
    </row>
    <row r="565" spans="1:1" ht="15.75" customHeight="1" x14ac:dyDescent="0.3">
      <c r="A565" s="81"/>
    </row>
    <row r="566" spans="1:1" ht="15.75" customHeight="1" x14ac:dyDescent="0.3">
      <c r="A566" s="81"/>
    </row>
    <row r="567" spans="1:1" ht="15.75" customHeight="1" x14ac:dyDescent="0.3">
      <c r="A567" s="81"/>
    </row>
    <row r="568" spans="1:1" ht="15.75" customHeight="1" x14ac:dyDescent="0.3">
      <c r="A568" s="81"/>
    </row>
    <row r="569" spans="1:1" ht="15.75" customHeight="1" x14ac:dyDescent="0.3">
      <c r="A569" s="81"/>
    </row>
    <row r="570" spans="1:1" ht="15.75" customHeight="1" x14ac:dyDescent="0.3">
      <c r="A570" s="81"/>
    </row>
    <row r="571" spans="1:1" ht="15.75" customHeight="1" x14ac:dyDescent="0.3">
      <c r="A571" s="81"/>
    </row>
    <row r="572" spans="1:1" ht="15.75" customHeight="1" x14ac:dyDescent="0.3">
      <c r="A572" s="81"/>
    </row>
    <row r="573" spans="1:1" ht="15.75" customHeight="1" x14ac:dyDescent="0.3">
      <c r="A573" s="81"/>
    </row>
    <row r="574" spans="1:1" ht="15.75" customHeight="1" x14ac:dyDescent="0.3">
      <c r="A574" s="81"/>
    </row>
    <row r="575" spans="1:1" ht="15.75" customHeight="1" x14ac:dyDescent="0.3">
      <c r="A575" s="81"/>
    </row>
    <row r="576" spans="1:1" ht="15.75" customHeight="1" x14ac:dyDescent="0.3">
      <c r="A576" s="81"/>
    </row>
    <row r="577" spans="1:1" ht="15.75" customHeight="1" x14ac:dyDescent="0.3">
      <c r="A577" s="81"/>
    </row>
    <row r="578" spans="1:1" ht="15.75" customHeight="1" x14ac:dyDescent="0.3">
      <c r="A578" s="81"/>
    </row>
    <row r="579" spans="1:1" ht="15.75" customHeight="1" x14ac:dyDescent="0.3">
      <c r="A579" s="81"/>
    </row>
    <row r="580" spans="1:1" ht="15.75" customHeight="1" x14ac:dyDescent="0.3">
      <c r="A580" s="81"/>
    </row>
    <row r="581" spans="1:1" ht="15.75" customHeight="1" x14ac:dyDescent="0.3">
      <c r="A581" s="81"/>
    </row>
    <row r="582" spans="1:1" ht="15.75" customHeight="1" x14ac:dyDescent="0.3">
      <c r="A582" s="81"/>
    </row>
    <row r="583" spans="1:1" ht="15.75" customHeight="1" x14ac:dyDescent="0.3">
      <c r="A583" s="81"/>
    </row>
    <row r="584" spans="1:1" ht="15.75" customHeight="1" x14ac:dyDescent="0.3">
      <c r="A584" s="81"/>
    </row>
    <row r="585" spans="1:1" ht="15.75" customHeight="1" x14ac:dyDescent="0.3">
      <c r="A585" s="81"/>
    </row>
    <row r="586" spans="1:1" ht="15.75" customHeight="1" x14ac:dyDescent="0.3">
      <c r="A586" s="81"/>
    </row>
    <row r="587" spans="1:1" ht="15.75" customHeight="1" x14ac:dyDescent="0.3">
      <c r="A587" s="81"/>
    </row>
    <row r="588" spans="1:1" ht="15.75" customHeight="1" x14ac:dyDescent="0.3">
      <c r="A588" s="81"/>
    </row>
    <row r="589" spans="1:1" ht="15.75" customHeight="1" x14ac:dyDescent="0.3">
      <c r="A589" s="81"/>
    </row>
    <row r="590" spans="1:1" ht="15.75" customHeight="1" x14ac:dyDescent="0.3">
      <c r="A590" s="81"/>
    </row>
    <row r="591" spans="1:1" ht="15.75" customHeight="1" x14ac:dyDescent="0.3">
      <c r="A591" s="81"/>
    </row>
    <row r="592" spans="1:1" ht="15.75" customHeight="1" x14ac:dyDescent="0.3">
      <c r="A592" s="81"/>
    </row>
    <row r="593" spans="1:1" ht="15.75" customHeight="1" x14ac:dyDescent="0.3">
      <c r="A593" s="81"/>
    </row>
    <row r="594" spans="1:1" ht="15.75" customHeight="1" x14ac:dyDescent="0.3">
      <c r="A594" s="81"/>
    </row>
    <row r="595" spans="1:1" ht="15.75" customHeight="1" x14ac:dyDescent="0.3">
      <c r="A595" s="81"/>
    </row>
    <row r="596" spans="1:1" ht="15.75" customHeight="1" x14ac:dyDescent="0.3">
      <c r="A596" s="81"/>
    </row>
    <row r="597" spans="1:1" ht="15.75" customHeight="1" x14ac:dyDescent="0.3">
      <c r="A597" s="81"/>
    </row>
    <row r="598" spans="1:1" ht="15.75" customHeight="1" x14ac:dyDescent="0.3">
      <c r="A598" s="81"/>
    </row>
    <row r="599" spans="1:1" ht="15.75" customHeight="1" x14ac:dyDescent="0.3">
      <c r="A599" s="81"/>
    </row>
    <row r="600" spans="1:1" ht="15.75" customHeight="1" x14ac:dyDescent="0.3">
      <c r="A600" s="81"/>
    </row>
    <row r="601" spans="1:1" ht="15.75" customHeight="1" x14ac:dyDescent="0.3">
      <c r="A601" s="81"/>
    </row>
    <row r="602" spans="1:1" ht="15.75" customHeight="1" x14ac:dyDescent="0.3">
      <c r="A602" s="81"/>
    </row>
    <row r="603" spans="1:1" ht="15.75" customHeight="1" x14ac:dyDescent="0.3">
      <c r="A603" s="81"/>
    </row>
    <row r="604" spans="1:1" ht="15.75" customHeight="1" x14ac:dyDescent="0.3">
      <c r="A604" s="81"/>
    </row>
    <row r="605" spans="1:1" ht="15.75" customHeight="1" x14ac:dyDescent="0.3">
      <c r="A605" s="81"/>
    </row>
    <row r="606" spans="1:1" ht="15.75" customHeight="1" x14ac:dyDescent="0.3">
      <c r="A606" s="81"/>
    </row>
    <row r="607" spans="1:1" ht="15.75" customHeight="1" x14ac:dyDescent="0.3">
      <c r="A607" s="81"/>
    </row>
    <row r="608" spans="1:1" ht="15.75" customHeight="1" x14ac:dyDescent="0.3">
      <c r="A608" s="81"/>
    </row>
    <row r="609" spans="1:1" ht="15.75" customHeight="1" x14ac:dyDescent="0.3">
      <c r="A609" s="81"/>
    </row>
    <row r="610" spans="1:1" ht="15.75" customHeight="1" x14ac:dyDescent="0.3">
      <c r="A610" s="81"/>
    </row>
    <row r="611" spans="1:1" ht="15.75" customHeight="1" x14ac:dyDescent="0.3">
      <c r="A611" s="81"/>
    </row>
    <row r="612" spans="1:1" ht="15.75" customHeight="1" x14ac:dyDescent="0.3">
      <c r="A612" s="81"/>
    </row>
    <row r="613" spans="1:1" ht="15.75" customHeight="1" x14ac:dyDescent="0.3">
      <c r="A613" s="81"/>
    </row>
    <row r="614" spans="1:1" ht="15.75" customHeight="1" x14ac:dyDescent="0.3">
      <c r="A614" s="81"/>
    </row>
    <row r="615" spans="1:1" ht="15.75" customHeight="1" x14ac:dyDescent="0.3">
      <c r="A615" s="81"/>
    </row>
    <row r="616" spans="1:1" ht="15.75" customHeight="1" x14ac:dyDescent="0.3">
      <c r="A616" s="81"/>
    </row>
    <row r="617" spans="1:1" ht="15.75" customHeight="1" x14ac:dyDescent="0.3">
      <c r="A617" s="81"/>
    </row>
    <row r="618" spans="1:1" ht="15.75" customHeight="1" x14ac:dyDescent="0.3">
      <c r="A618" s="81"/>
    </row>
    <row r="619" spans="1:1" ht="15.75" customHeight="1" x14ac:dyDescent="0.3">
      <c r="A619" s="81"/>
    </row>
    <row r="620" spans="1:1" ht="15.75" customHeight="1" x14ac:dyDescent="0.3">
      <c r="A620" s="81"/>
    </row>
    <row r="621" spans="1:1" ht="15.75" customHeight="1" x14ac:dyDescent="0.3">
      <c r="A621" s="81"/>
    </row>
    <row r="622" spans="1:1" ht="15.75" customHeight="1" x14ac:dyDescent="0.3">
      <c r="A622" s="81"/>
    </row>
    <row r="623" spans="1:1" ht="15.75" customHeight="1" x14ac:dyDescent="0.3">
      <c r="A623" s="81"/>
    </row>
    <row r="624" spans="1:1" ht="15.75" customHeight="1" x14ac:dyDescent="0.3">
      <c r="A624" s="81"/>
    </row>
    <row r="625" spans="1:1" ht="15.75" customHeight="1" x14ac:dyDescent="0.3">
      <c r="A625" s="81"/>
    </row>
    <row r="626" spans="1:1" ht="15.75" customHeight="1" x14ac:dyDescent="0.3">
      <c r="A626" s="81"/>
    </row>
    <row r="627" spans="1:1" ht="15.75" customHeight="1" x14ac:dyDescent="0.3">
      <c r="A627" s="81"/>
    </row>
    <row r="628" spans="1:1" ht="15.75" customHeight="1" x14ac:dyDescent="0.3">
      <c r="A628" s="81"/>
    </row>
    <row r="629" spans="1:1" ht="15.75" customHeight="1" x14ac:dyDescent="0.3">
      <c r="A629" s="81"/>
    </row>
    <row r="630" spans="1:1" ht="15.75" customHeight="1" x14ac:dyDescent="0.3">
      <c r="A630" s="81"/>
    </row>
    <row r="631" spans="1:1" ht="15.75" customHeight="1" x14ac:dyDescent="0.3">
      <c r="A631" s="81"/>
    </row>
    <row r="632" spans="1:1" ht="15.75" customHeight="1" x14ac:dyDescent="0.3">
      <c r="A632" s="81"/>
    </row>
    <row r="633" spans="1:1" ht="15.75" customHeight="1" x14ac:dyDescent="0.3">
      <c r="A633" s="81"/>
    </row>
    <row r="634" spans="1:1" ht="15.75" customHeight="1" x14ac:dyDescent="0.3">
      <c r="A634" s="81"/>
    </row>
    <row r="635" spans="1:1" ht="15.75" customHeight="1" x14ac:dyDescent="0.3">
      <c r="A635" s="81"/>
    </row>
    <row r="636" spans="1:1" ht="15.75" customHeight="1" x14ac:dyDescent="0.3">
      <c r="A636" s="81"/>
    </row>
    <row r="637" spans="1:1" ht="15.75" customHeight="1" x14ac:dyDescent="0.3">
      <c r="A637" s="81"/>
    </row>
    <row r="638" spans="1:1" ht="15.75" customHeight="1" x14ac:dyDescent="0.3">
      <c r="A638" s="81"/>
    </row>
    <row r="639" spans="1:1" ht="15.75" customHeight="1" x14ac:dyDescent="0.3">
      <c r="A639" s="81"/>
    </row>
    <row r="640" spans="1:1" ht="15.75" customHeight="1" x14ac:dyDescent="0.3">
      <c r="A640" s="81"/>
    </row>
    <row r="641" spans="1:1" ht="15.75" customHeight="1" x14ac:dyDescent="0.3">
      <c r="A641" s="81"/>
    </row>
    <row r="642" spans="1:1" ht="15.75" customHeight="1" x14ac:dyDescent="0.3">
      <c r="A642" s="81"/>
    </row>
    <row r="643" spans="1:1" ht="15.75" customHeight="1" x14ac:dyDescent="0.3">
      <c r="A643" s="81"/>
    </row>
    <row r="644" spans="1:1" ht="15.75" customHeight="1" x14ac:dyDescent="0.3">
      <c r="A644" s="81"/>
    </row>
    <row r="645" spans="1:1" ht="15.75" customHeight="1" x14ac:dyDescent="0.3">
      <c r="A645" s="81"/>
    </row>
    <row r="646" spans="1:1" ht="15.75" customHeight="1" x14ac:dyDescent="0.3">
      <c r="A646" s="81"/>
    </row>
    <row r="647" spans="1:1" ht="15.75" customHeight="1" x14ac:dyDescent="0.3">
      <c r="A647" s="81"/>
    </row>
    <row r="648" spans="1:1" ht="15.75" customHeight="1" x14ac:dyDescent="0.3">
      <c r="A648" s="81"/>
    </row>
    <row r="649" spans="1:1" ht="15.75" customHeight="1" x14ac:dyDescent="0.3">
      <c r="A649" s="81"/>
    </row>
    <row r="650" spans="1:1" ht="15.75" customHeight="1" x14ac:dyDescent="0.3">
      <c r="A650" s="81"/>
    </row>
    <row r="651" spans="1:1" ht="15.75" customHeight="1" x14ac:dyDescent="0.3">
      <c r="A651" s="81"/>
    </row>
    <row r="652" spans="1:1" ht="15.75" customHeight="1" x14ac:dyDescent="0.3">
      <c r="A652" s="81"/>
    </row>
    <row r="653" spans="1:1" ht="15.75" customHeight="1" x14ac:dyDescent="0.3">
      <c r="A653" s="81"/>
    </row>
    <row r="654" spans="1:1" ht="15.75" customHeight="1" x14ac:dyDescent="0.3">
      <c r="A654" s="81"/>
    </row>
    <row r="655" spans="1:1" ht="15.75" customHeight="1" x14ac:dyDescent="0.3">
      <c r="A655" s="81"/>
    </row>
    <row r="656" spans="1:1" ht="15.75" customHeight="1" x14ac:dyDescent="0.3">
      <c r="A656" s="81"/>
    </row>
    <row r="657" spans="1:1" ht="15.75" customHeight="1" x14ac:dyDescent="0.3">
      <c r="A657" s="81"/>
    </row>
    <row r="658" spans="1:1" ht="15.75" customHeight="1" x14ac:dyDescent="0.3">
      <c r="A658" s="81"/>
    </row>
    <row r="659" spans="1:1" ht="15.75" customHeight="1" x14ac:dyDescent="0.3">
      <c r="A659" s="81"/>
    </row>
    <row r="660" spans="1:1" ht="15.75" customHeight="1" x14ac:dyDescent="0.3">
      <c r="A660" s="81"/>
    </row>
    <row r="661" spans="1:1" ht="15.75" customHeight="1" x14ac:dyDescent="0.3">
      <c r="A661" s="81"/>
    </row>
    <row r="662" spans="1:1" ht="15.75" customHeight="1" x14ac:dyDescent="0.3">
      <c r="A662" s="81"/>
    </row>
    <row r="663" spans="1:1" ht="15.75" customHeight="1" x14ac:dyDescent="0.3">
      <c r="A663" s="81"/>
    </row>
    <row r="664" spans="1:1" ht="15.75" customHeight="1" x14ac:dyDescent="0.3">
      <c r="A664" s="81"/>
    </row>
    <row r="665" spans="1:1" ht="15.75" customHeight="1" x14ac:dyDescent="0.3">
      <c r="A665" s="81"/>
    </row>
    <row r="666" spans="1:1" ht="15.75" customHeight="1" x14ac:dyDescent="0.3">
      <c r="A666" s="81"/>
    </row>
    <row r="667" spans="1:1" ht="15.75" customHeight="1" x14ac:dyDescent="0.3">
      <c r="A667" s="81"/>
    </row>
    <row r="668" spans="1:1" ht="15.75" customHeight="1" x14ac:dyDescent="0.3">
      <c r="A668" s="81"/>
    </row>
    <row r="669" spans="1:1" ht="15.75" customHeight="1" x14ac:dyDescent="0.3">
      <c r="A669" s="81"/>
    </row>
    <row r="670" spans="1:1" ht="15.75" customHeight="1" x14ac:dyDescent="0.3">
      <c r="A670" s="81"/>
    </row>
    <row r="671" spans="1:1" ht="15.75" customHeight="1" x14ac:dyDescent="0.3">
      <c r="A671" s="81"/>
    </row>
    <row r="672" spans="1:1" ht="15.75" customHeight="1" x14ac:dyDescent="0.3">
      <c r="A672" s="81"/>
    </row>
    <row r="673" spans="1:1" ht="15.75" customHeight="1" x14ac:dyDescent="0.3">
      <c r="A673" s="81"/>
    </row>
    <row r="674" spans="1:1" ht="15.75" customHeight="1" x14ac:dyDescent="0.3">
      <c r="A674" s="81"/>
    </row>
    <row r="675" spans="1:1" ht="15.75" customHeight="1" x14ac:dyDescent="0.3">
      <c r="A675" s="81"/>
    </row>
    <row r="676" spans="1:1" ht="15.75" customHeight="1" x14ac:dyDescent="0.3">
      <c r="A676" s="81"/>
    </row>
    <row r="677" spans="1:1" ht="15.75" customHeight="1" x14ac:dyDescent="0.3">
      <c r="A677" s="81"/>
    </row>
    <row r="678" spans="1:1" ht="15.75" customHeight="1" x14ac:dyDescent="0.3">
      <c r="A678" s="81"/>
    </row>
    <row r="679" spans="1:1" ht="15.75" customHeight="1" x14ac:dyDescent="0.3">
      <c r="A679" s="81"/>
    </row>
    <row r="680" spans="1:1" ht="15.75" customHeight="1" x14ac:dyDescent="0.3">
      <c r="A680" s="81"/>
    </row>
    <row r="681" spans="1:1" ht="15.75" customHeight="1" x14ac:dyDescent="0.3">
      <c r="A681" s="81"/>
    </row>
    <row r="682" spans="1:1" ht="15.75" customHeight="1" x14ac:dyDescent="0.3">
      <c r="A682" s="81"/>
    </row>
    <row r="683" spans="1:1" ht="15.75" customHeight="1" x14ac:dyDescent="0.3">
      <c r="A683" s="81"/>
    </row>
    <row r="684" spans="1:1" ht="15.75" customHeight="1" x14ac:dyDescent="0.3">
      <c r="A684" s="81"/>
    </row>
    <row r="685" spans="1:1" ht="15.75" customHeight="1" x14ac:dyDescent="0.3">
      <c r="A685" s="81"/>
    </row>
    <row r="686" spans="1:1" ht="15.75" customHeight="1" x14ac:dyDescent="0.3">
      <c r="A686" s="81"/>
    </row>
    <row r="687" spans="1:1" ht="15.75" customHeight="1" x14ac:dyDescent="0.3">
      <c r="A687" s="81"/>
    </row>
    <row r="688" spans="1:1" ht="15.75" customHeight="1" x14ac:dyDescent="0.3">
      <c r="A688" s="81"/>
    </row>
    <row r="689" spans="1:1" ht="15.75" customHeight="1" x14ac:dyDescent="0.3">
      <c r="A689" s="81"/>
    </row>
    <row r="690" spans="1:1" ht="15.75" customHeight="1" x14ac:dyDescent="0.3">
      <c r="A690" s="81"/>
    </row>
    <row r="691" spans="1:1" ht="15.75" customHeight="1" x14ac:dyDescent="0.3">
      <c r="A691" s="81"/>
    </row>
    <row r="692" spans="1:1" ht="15.75" customHeight="1" x14ac:dyDescent="0.3">
      <c r="A692" s="81"/>
    </row>
    <row r="693" spans="1:1" ht="15.75" customHeight="1" x14ac:dyDescent="0.3">
      <c r="A693" s="81"/>
    </row>
    <row r="694" spans="1:1" ht="15.75" customHeight="1" x14ac:dyDescent="0.3">
      <c r="A694" s="81"/>
    </row>
    <row r="695" spans="1:1" ht="15.75" customHeight="1" x14ac:dyDescent="0.3">
      <c r="A695" s="81"/>
    </row>
    <row r="696" spans="1:1" ht="15.75" customHeight="1" x14ac:dyDescent="0.3">
      <c r="A696" s="81"/>
    </row>
    <row r="697" spans="1:1" ht="15.75" customHeight="1" x14ac:dyDescent="0.3">
      <c r="A697" s="81"/>
    </row>
    <row r="698" spans="1:1" ht="15.75" customHeight="1" x14ac:dyDescent="0.3">
      <c r="A698" s="81"/>
    </row>
    <row r="699" spans="1:1" ht="15.75" customHeight="1" x14ac:dyDescent="0.3">
      <c r="A699" s="81"/>
    </row>
    <row r="700" spans="1:1" ht="15.75" customHeight="1" x14ac:dyDescent="0.3">
      <c r="A700" s="81"/>
    </row>
    <row r="701" spans="1:1" ht="15.75" customHeight="1" x14ac:dyDescent="0.3">
      <c r="A701" s="81"/>
    </row>
    <row r="702" spans="1:1" ht="15.75" customHeight="1" x14ac:dyDescent="0.3">
      <c r="A702" s="81"/>
    </row>
    <row r="703" spans="1:1" ht="15.75" customHeight="1" x14ac:dyDescent="0.3">
      <c r="A703" s="81"/>
    </row>
    <row r="704" spans="1:1" ht="15.75" customHeight="1" x14ac:dyDescent="0.3">
      <c r="A704" s="81"/>
    </row>
    <row r="705" spans="1:1" ht="15.75" customHeight="1" x14ac:dyDescent="0.3">
      <c r="A705" s="81"/>
    </row>
    <row r="706" spans="1:1" ht="15.75" customHeight="1" x14ac:dyDescent="0.3">
      <c r="A706" s="81"/>
    </row>
    <row r="707" spans="1:1" ht="15.75" customHeight="1" x14ac:dyDescent="0.3">
      <c r="A707" s="81"/>
    </row>
    <row r="708" spans="1:1" ht="15.75" customHeight="1" x14ac:dyDescent="0.3">
      <c r="A708" s="81"/>
    </row>
    <row r="709" spans="1:1" ht="15.75" customHeight="1" x14ac:dyDescent="0.3">
      <c r="A709" s="81"/>
    </row>
    <row r="710" spans="1:1" ht="15.75" customHeight="1" x14ac:dyDescent="0.3">
      <c r="A710" s="81"/>
    </row>
    <row r="711" spans="1:1" ht="15.75" customHeight="1" x14ac:dyDescent="0.3">
      <c r="A711" s="81"/>
    </row>
    <row r="712" spans="1:1" ht="15.75" customHeight="1" x14ac:dyDescent="0.3">
      <c r="A712" s="81"/>
    </row>
    <row r="713" spans="1:1" ht="15.75" customHeight="1" x14ac:dyDescent="0.3">
      <c r="A713" s="81"/>
    </row>
    <row r="714" spans="1:1" ht="15.75" customHeight="1" x14ac:dyDescent="0.3">
      <c r="A714" s="81"/>
    </row>
    <row r="715" spans="1:1" ht="15.75" customHeight="1" x14ac:dyDescent="0.3">
      <c r="A715" s="81"/>
    </row>
    <row r="716" spans="1:1" ht="15.75" customHeight="1" x14ac:dyDescent="0.3">
      <c r="A716" s="81"/>
    </row>
    <row r="717" spans="1:1" ht="15.75" customHeight="1" x14ac:dyDescent="0.3">
      <c r="A717" s="81"/>
    </row>
    <row r="718" spans="1:1" ht="15.75" customHeight="1" x14ac:dyDescent="0.3">
      <c r="A718" s="81"/>
    </row>
    <row r="719" spans="1:1" ht="15.75" customHeight="1" x14ac:dyDescent="0.3">
      <c r="A719" s="81"/>
    </row>
    <row r="720" spans="1:1" ht="15.75" customHeight="1" x14ac:dyDescent="0.3">
      <c r="A720" s="81"/>
    </row>
    <row r="721" spans="1:1" ht="15.75" customHeight="1" x14ac:dyDescent="0.3">
      <c r="A721" s="81"/>
    </row>
    <row r="722" spans="1:1" ht="15.75" customHeight="1" x14ac:dyDescent="0.3">
      <c r="A722" s="81"/>
    </row>
    <row r="723" spans="1:1" ht="15.75" customHeight="1" x14ac:dyDescent="0.3">
      <c r="A723" s="81"/>
    </row>
    <row r="724" spans="1:1" ht="15.75" customHeight="1" x14ac:dyDescent="0.3">
      <c r="A724" s="81"/>
    </row>
    <row r="725" spans="1:1" ht="15.75" customHeight="1" x14ac:dyDescent="0.3">
      <c r="A725" s="81"/>
    </row>
    <row r="726" spans="1:1" ht="15.75" customHeight="1" x14ac:dyDescent="0.3">
      <c r="A726" s="81"/>
    </row>
    <row r="727" spans="1:1" ht="15.75" customHeight="1" x14ac:dyDescent="0.3">
      <c r="A727" s="81"/>
    </row>
    <row r="728" spans="1:1" ht="15.75" customHeight="1" x14ac:dyDescent="0.3">
      <c r="A728" s="81"/>
    </row>
    <row r="729" spans="1:1" ht="15.75" customHeight="1" x14ac:dyDescent="0.3">
      <c r="A729" s="81"/>
    </row>
    <row r="730" spans="1:1" ht="15.75" customHeight="1" x14ac:dyDescent="0.3">
      <c r="A730" s="81"/>
    </row>
    <row r="731" spans="1:1" ht="15.75" customHeight="1" x14ac:dyDescent="0.3">
      <c r="A731" s="81"/>
    </row>
    <row r="732" spans="1:1" ht="15.75" customHeight="1" x14ac:dyDescent="0.3">
      <c r="A732" s="81"/>
    </row>
    <row r="733" spans="1:1" ht="15.75" customHeight="1" x14ac:dyDescent="0.3">
      <c r="A733" s="81"/>
    </row>
    <row r="734" spans="1:1" ht="15.75" customHeight="1" x14ac:dyDescent="0.3">
      <c r="A734" s="81"/>
    </row>
    <row r="735" spans="1:1" ht="15.75" customHeight="1" x14ac:dyDescent="0.3">
      <c r="A735" s="81"/>
    </row>
    <row r="736" spans="1:1" ht="15.75" customHeight="1" x14ac:dyDescent="0.3">
      <c r="A736" s="81"/>
    </row>
    <row r="737" spans="1:1" ht="15.75" customHeight="1" x14ac:dyDescent="0.3">
      <c r="A737" s="81"/>
    </row>
    <row r="738" spans="1:1" ht="15.75" customHeight="1" x14ac:dyDescent="0.3">
      <c r="A738" s="81"/>
    </row>
    <row r="739" spans="1:1" ht="15.75" customHeight="1" x14ac:dyDescent="0.3">
      <c r="A739" s="81"/>
    </row>
    <row r="740" spans="1:1" ht="15.75" customHeight="1" x14ac:dyDescent="0.3">
      <c r="A740" s="81"/>
    </row>
    <row r="741" spans="1:1" ht="15.75" customHeight="1" x14ac:dyDescent="0.3">
      <c r="A741" s="81"/>
    </row>
    <row r="742" spans="1:1" ht="15.75" customHeight="1" x14ac:dyDescent="0.3">
      <c r="A742" s="81"/>
    </row>
    <row r="743" spans="1:1" ht="15.75" customHeight="1" x14ac:dyDescent="0.3">
      <c r="A743" s="81"/>
    </row>
    <row r="744" spans="1:1" ht="15.75" customHeight="1" x14ac:dyDescent="0.3">
      <c r="A744" s="81"/>
    </row>
    <row r="745" spans="1:1" ht="15.75" customHeight="1" x14ac:dyDescent="0.3">
      <c r="A745" s="81"/>
    </row>
    <row r="746" spans="1:1" ht="15.75" customHeight="1" x14ac:dyDescent="0.3">
      <c r="A746" s="81"/>
    </row>
    <row r="747" spans="1:1" ht="15.75" customHeight="1" x14ac:dyDescent="0.3">
      <c r="A747" s="81"/>
    </row>
    <row r="748" spans="1:1" ht="15.75" customHeight="1" x14ac:dyDescent="0.3">
      <c r="A748" s="81"/>
    </row>
    <row r="749" spans="1:1" ht="15.75" customHeight="1" x14ac:dyDescent="0.3">
      <c r="A749" s="81"/>
    </row>
    <row r="750" spans="1:1" ht="15.75" customHeight="1" x14ac:dyDescent="0.3">
      <c r="A750" s="81"/>
    </row>
    <row r="751" spans="1:1" ht="15.75" customHeight="1" x14ac:dyDescent="0.3">
      <c r="A751" s="81"/>
    </row>
    <row r="752" spans="1:1" ht="15.75" customHeight="1" x14ac:dyDescent="0.3">
      <c r="A752" s="81"/>
    </row>
    <row r="753" spans="1:1" ht="15.75" customHeight="1" x14ac:dyDescent="0.3">
      <c r="A753" s="81"/>
    </row>
    <row r="754" spans="1:1" ht="15.75" customHeight="1" x14ac:dyDescent="0.3">
      <c r="A754" s="81"/>
    </row>
    <row r="755" spans="1:1" ht="15.75" customHeight="1" x14ac:dyDescent="0.3">
      <c r="A755" s="81"/>
    </row>
    <row r="756" spans="1:1" ht="15.75" customHeight="1" x14ac:dyDescent="0.3">
      <c r="A756" s="81"/>
    </row>
    <row r="757" spans="1:1" ht="15.75" customHeight="1" x14ac:dyDescent="0.3">
      <c r="A757" s="81"/>
    </row>
    <row r="758" spans="1:1" ht="15.75" customHeight="1" x14ac:dyDescent="0.3">
      <c r="A758" s="81"/>
    </row>
    <row r="759" spans="1:1" ht="15.75" customHeight="1" x14ac:dyDescent="0.3">
      <c r="A759" s="81"/>
    </row>
    <row r="760" spans="1:1" ht="15.75" customHeight="1" x14ac:dyDescent="0.3">
      <c r="A760" s="81"/>
    </row>
    <row r="761" spans="1:1" ht="15.75" customHeight="1" x14ac:dyDescent="0.3">
      <c r="A761" s="81"/>
    </row>
    <row r="762" spans="1:1" ht="15.75" customHeight="1" x14ac:dyDescent="0.3">
      <c r="A762" s="81"/>
    </row>
    <row r="763" spans="1:1" ht="15.75" customHeight="1" x14ac:dyDescent="0.3">
      <c r="A763" s="81"/>
    </row>
    <row r="764" spans="1:1" ht="15.75" customHeight="1" x14ac:dyDescent="0.3">
      <c r="A764" s="81"/>
    </row>
    <row r="765" spans="1:1" ht="15.75" customHeight="1" x14ac:dyDescent="0.3">
      <c r="A765" s="81"/>
    </row>
    <row r="766" spans="1:1" ht="15.75" customHeight="1" x14ac:dyDescent="0.3">
      <c r="A766" s="81"/>
    </row>
    <row r="767" spans="1:1" ht="15.75" customHeight="1" x14ac:dyDescent="0.3">
      <c r="A767" s="81"/>
    </row>
    <row r="768" spans="1:1" ht="15.75" customHeight="1" x14ac:dyDescent="0.3">
      <c r="A768" s="81"/>
    </row>
    <row r="769" spans="1:1" ht="15.75" customHeight="1" x14ac:dyDescent="0.3">
      <c r="A769" s="81"/>
    </row>
    <row r="770" spans="1:1" ht="15.75" customHeight="1" x14ac:dyDescent="0.3">
      <c r="A770" s="81"/>
    </row>
    <row r="771" spans="1:1" ht="15.75" customHeight="1" x14ac:dyDescent="0.3">
      <c r="A771" s="81"/>
    </row>
    <row r="772" spans="1:1" ht="15.75" customHeight="1" x14ac:dyDescent="0.3">
      <c r="A772" s="81"/>
    </row>
    <row r="773" spans="1:1" ht="15.75" customHeight="1" x14ac:dyDescent="0.3">
      <c r="A773" s="81"/>
    </row>
    <row r="774" spans="1:1" ht="15.75" customHeight="1" x14ac:dyDescent="0.3">
      <c r="A774" s="81"/>
    </row>
    <row r="775" spans="1:1" ht="15.75" customHeight="1" x14ac:dyDescent="0.3">
      <c r="A775" s="81"/>
    </row>
    <row r="776" spans="1:1" ht="15.75" customHeight="1" x14ac:dyDescent="0.3">
      <c r="A776" s="81"/>
    </row>
    <row r="777" spans="1:1" ht="15.75" customHeight="1" x14ac:dyDescent="0.3">
      <c r="A777" s="81"/>
    </row>
    <row r="778" spans="1:1" ht="15.75" customHeight="1" x14ac:dyDescent="0.3">
      <c r="A778" s="81"/>
    </row>
    <row r="779" spans="1:1" ht="15.75" customHeight="1" x14ac:dyDescent="0.3">
      <c r="A779" s="81"/>
    </row>
    <row r="780" spans="1:1" ht="15.75" customHeight="1" x14ac:dyDescent="0.3">
      <c r="A780" s="81"/>
    </row>
    <row r="781" spans="1:1" ht="15.75" customHeight="1" x14ac:dyDescent="0.3">
      <c r="A781" s="81"/>
    </row>
    <row r="782" spans="1:1" ht="15.75" customHeight="1" x14ac:dyDescent="0.3">
      <c r="A782" s="81"/>
    </row>
    <row r="783" spans="1:1" ht="15.75" customHeight="1" x14ac:dyDescent="0.3">
      <c r="A783" s="81"/>
    </row>
    <row r="784" spans="1:1" ht="15.75" customHeight="1" x14ac:dyDescent="0.3">
      <c r="A784" s="81"/>
    </row>
    <row r="785" spans="1:1" ht="15.75" customHeight="1" x14ac:dyDescent="0.3">
      <c r="A785" s="81"/>
    </row>
    <row r="786" spans="1:1" ht="15.75" customHeight="1" x14ac:dyDescent="0.3">
      <c r="A786" s="81"/>
    </row>
    <row r="787" spans="1:1" ht="15.75" customHeight="1" x14ac:dyDescent="0.3">
      <c r="A787" s="81"/>
    </row>
    <row r="788" spans="1:1" ht="15.75" customHeight="1" x14ac:dyDescent="0.3">
      <c r="A788" s="81"/>
    </row>
    <row r="789" spans="1:1" ht="15.75" customHeight="1" x14ac:dyDescent="0.3">
      <c r="A789" s="81"/>
    </row>
    <row r="790" spans="1:1" ht="15.75" customHeight="1" x14ac:dyDescent="0.3">
      <c r="A790" s="81"/>
    </row>
    <row r="791" spans="1:1" ht="15.75" customHeight="1" x14ac:dyDescent="0.3">
      <c r="A791" s="81"/>
    </row>
    <row r="792" spans="1:1" ht="15.75" customHeight="1" x14ac:dyDescent="0.3">
      <c r="A792" s="81"/>
    </row>
    <row r="793" spans="1:1" ht="15.75" customHeight="1" x14ac:dyDescent="0.3">
      <c r="A793" s="81"/>
    </row>
    <row r="794" spans="1:1" ht="15.75" customHeight="1" x14ac:dyDescent="0.3">
      <c r="A794" s="81"/>
    </row>
    <row r="795" spans="1:1" ht="15.75" customHeight="1" x14ac:dyDescent="0.3">
      <c r="A795" s="81"/>
    </row>
    <row r="796" spans="1:1" ht="15.75" customHeight="1" x14ac:dyDescent="0.3">
      <c r="A796" s="81"/>
    </row>
    <row r="797" spans="1:1" ht="15.75" customHeight="1" x14ac:dyDescent="0.3">
      <c r="A797" s="81"/>
    </row>
    <row r="798" spans="1:1" ht="15.75" customHeight="1" x14ac:dyDescent="0.3">
      <c r="A798" s="81"/>
    </row>
    <row r="799" spans="1:1" ht="15.75" customHeight="1" x14ac:dyDescent="0.3">
      <c r="A799" s="81"/>
    </row>
    <row r="800" spans="1:1" ht="15.75" customHeight="1" x14ac:dyDescent="0.3">
      <c r="A800" s="81"/>
    </row>
    <row r="801" spans="1:1" ht="15.75" customHeight="1" x14ac:dyDescent="0.3">
      <c r="A801" s="81"/>
    </row>
    <row r="802" spans="1:1" ht="15.75" customHeight="1" x14ac:dyDescent="0.3">
      <c r="A802" s="81"/>
    </row>
    <row r="803" spans="1:1" ht="15.75" customHeight="1" x14ac:dyDescent="0.3">
      <c r="A803" s="81"/>
    </row>
    <row r="804" spans="1:1" ht="15.75" customHeight="1" x14ac:dyDescent="0.3">
      <c r="A804" s="81"/>
    </row>
    <row r="805" spans="1:1" ht="15.75" customHeight="1" x14ac:dyDescent="0.3">
      <c r="A805" s="81"/>
    </row>
    <row r="806" spans="1:1" ht="15.75" customHeight="1" x14ac:dyDescent="0.3">
      <c r="A806" s="81"/>
    </row>
    <row r="807" spans="1:1" ht="15.75" customHeight="1" x14ac:dyDescent="0.3">
      <c r="A807" s="81"/>
    </row>
    <row r="808" spans="1:1" ht="15.75" customHeight="1" x14ac:dyDescent="0.3">
      <c r="A808" s="81"/>
    </row>
    <row r="809" spans="1:1" ht="15.75" customHeight="1" x14ac:dyDescent="0.3">
      <c r="A809" s="81"/>
    </row>
    <row r="810" spans="1:1" ht="15.75" customHeight="1" x14ac:dyDescent="0.3">
      <c r="A810" s="81"/>
    </row>
    <row r="811" spans="1:1" ht="15.75" customHeight="1" x14ac:dyDescent="0.3">
      <c r="A811" s="81"/>
    </row>
    <row r="812" spans="1:1" ht="15.75" customHeight="1" x14ac:dyDescent="0.3">
      <c r="A812" s="81"/>
    </row>
    <row r="813" spans="1:1" ht="15.75" customHeight="1" x14ac:dyDescent="0.3">
      <c r="A813" s="81"/>
    </row>
    <row r="814" spans="1:1" ht="15.75" customHeight="1" x14ac:dyDescent="0.3">
      <c r="A814" s="81"/>
    </row>
    <row r="815" spans="1:1" ht="15.75" customHeight="1" x14ac:dyDescent="0.3">
      <c r="A815" s="81"/>
    </row>
    <row r="816" spans="1:1" ht="15.75" customHeight="1" x14ac:dyDescent="0.3">
      <c r="A816" s="81"/>
    </row>
    <row r="817" spans="1:1" ht="15.75" customHeight="1" x14ac:dyDescent="0.3">
      <c r="A817" s="81"/>
    </row>
    <row r="818" spans="1:1" ht="15.75" customHeight="1" x14ac:dyDescent="0.3">
      <c r="A818" s="81"/>
    </row>
    <row r="819" spans="1:1" ht="15.75" customHeight="1" x14ac:dyDescent="0.3">
      <c r="A819" s="81"/>
    </row>
    <row r="820" spans="1:1" ht="15.75" customHeight="1" x14ac:dyDescent="0.3">
      <c r="A820" s="81"/>
    </row>
    <row r="821" spans="1:1" ht="15.75" customHeight="1" x14ac:dyDescent="0.3">
      <c r="A821" s="81"/>
    </row>
    <row r="822" spans="1:1" ht="15.75" customHeight="1" x14ac:dyDescent="0.3">
      <c r="A822" s="81"/>
    </row>
    <row r="823" spans="1:1" ht="15.75" customHeight="1" x14ac:dyDescent="0.3">
      <c r="A823" s="81"/>
    </row>
    <row r="824" spans="1:1" ht="15.75" customHeight="1" x14ac:dyDescent="0.3">
      <c r="A824" s="81"/>
    </row>
    <row r="825" spans="1:1" ht="15.75" customHeight="1" x14ac:dyDescent="0.3">
      <c r="A825" s="81"/>
    </row>
    <row r="826" spans="1:1" ht="15.75" customHeight="1" x14ac:dyDescent="0.3">
      <c r="A826" s="81"/>
    </row>
    <row r="827" spans="1:1" ht="15.75" customHeight="1" x14ac:dyDescent="0.3">
      <c r="A827" s="81"/>
    </row>
    <row r="828" spans="1:1" ht="15.75" customHeight="1" x14ac:dyDescent="0.3">
      <c r="A828" s="81"/>
    </row>
    <row r="829" spans="1:1" ht="15.75" customHeight="1" x14ac:dyDescent="0.3">
      <c r="A829" s="81"/>
    </row>
    <row r="830" spans="1:1" ht="15.75" customHeight="1" x14ac:dyDescent="0.3">
      <c r="A830" s="81"/>
    </row>
    <row r="831" spans="1:1" ht="15.75" customHeight="1" x14ac:dyDescent="0.3">
      <c r="A831" s="81"/>
    </row>
    <row r="832" spans="1:1" ht="15.75" customHeight="1" x14ac:dyDescent="0.3">
      <c r="A832" s="81"/>
    </row>
    <row r="833" spans="1:1" ht="15.75" customHeight="1" x14ac:dyDescent="0.3">
      <c r="A833" s="81"/>
    </row>
    <row r="834" spans="1:1" ht="15.75" customHeight="1" x14ac:dyDescent="0.3">
      <c r="A834" s="81"/>
    </row>
    <row r="835" spans="1:1" ht="15.75" customHeight="1" x14ac:dyDescent="0.3">
      <c r="A835" s="81"/>
    </row>
    <row r="836" spans="1:1" ht="15.75" customHeight="1" x14ac:dyDescent="0.3">
      <c r="A836" s="81"/>
    </row>
    <row r="837" spans="1:1" ht="15.75" customHeight="1" x14ac:dyDescent="0.3">
      <c r="A837" s="81"/>
    </row>
    <row r="838" spans="1:1" ht="15.75" customHeight="1" x14ac:dyDescent="0.3">
      <c r="A838" s="81"/>
    </row>
    <row r="839" spans="1:1" ht="15.75" customHeight="1" x14ac:dyDescent="0.3">
      <c r="A839" s="81"/>
    </row>
    <row r="840" spans="1:1" ht="15.75" customHeight="1" x14ac:dyDescent="0.3">
      <c r="A840" s="81"/>
    </row>
    <row r="841" spans="1:1" ht="15.75" customHeight="1" x14ac:dyDescent="0.3">
      <c r="A841" s="81"/>
    </row>
    <row r="842" spans="1:1" ht="15.75" customHeight="1" x14ac:dyDescent="0.3">
      <c r="A842" s="81"/>
    </row>
    <row r="843" spans="1:1" ht="15.75" customHeight="1" x14ac:dyDescent="0.3">
      <c r="A843" s="81"/>
    </row>
    <row r="844" spans="1:1" ht="15.75" customHeight="1" x14ac:dyDescent="0.3">
      <c r="A844" s="81"/>
    </row>
    <row r="845" spans="1:1" ht="15.75" customHeight="1" x14ac:dyDescent="0.3">
      <c r="A845" s="81"/>
    </row>
    <row r="846" spans="1:1" ht="15.75" customHeight="1" x14ac:dyDescent="0.3">
      <c r="A846" s="81"/>
    </row>
    <row r="847" spans="1:1" ht="15.75" customHeight="1" x14ac:dyDescent="0.3">
      <c r="A847" s="81"/>
    </row>
    <row r="848" spans="1:1" ht="15.75" customHeight="1" x14ac:dyDescent="0.3">
      <c r="A848" s="81"/>
    </row>
    <row r="849" spans="1:1" ht="15.75" customHeight="1" x14ac:dyDescent="0.3">
      <c r="A849" s="81"/>
    </row>
    <row r="850" spans="1:1" ht="15.75" customHeight="1" x14ac:dyDescent="0.3">
      <c r="A850" s="81"/>
    </row>
    <row r="851" spans="1:1" ht="15.75" customHeight="1" x14ac:dyDescent="0.3">
      <c r="A851" s="81"/>
    </row>
    <row r="852" spans="1:1" ht="15.75" customHeight="1" x14ac:dyDescent="0.3">
      <c r="A852" s="81"/>
    </row>
    <row r="853" spans="1:1" ht="15.75" customHeight="1" x14ac:dyDescent="0.3">
      <c r="A853" s="81"/>
    </row>
    <row r="854" spans="1:1" ht="15.75" customHeight="1" x14ac:dyDescent="0.3">
      <c r="A854" s="81"/>
    </row>
    <row r="855" spans="1:1" ht="15.75" customHeight="1" x14ac:dyDescent="0.3">
      <c r="A855" s="81"/>
    </row>
    <row r="856" spans="1:1" ht="15.75" customHeight="1" x14ac:dyDescent="0.3">
      <c r="A856" s="81"/>
    </row>
    <row r="857" spans="1:1" ht="15.75" customHeight="1" x14ac:dyDescent="0.3">
      <c r="A857" s="81"/>
    </row>
    <row r="858" spans="1:1" ht="15.75" customHeight="1" x14ac:dyDescent="0.3">
      <c r="A858" s="81"/>
    </row>
    <row r="859" spans="1:1" ht="15.75" customHeight="1" x14ac:dyDescent="0.3">
      <c r="A859" s="81"/>
    </row>
    <row r="860" spans="1:1" ht="15.75" customHeight="1" x14ac:dyDescent="0.3">
      <c r="A860" s="81"/>
    </row>
    <row r="861" spans="1:1" ht="15.75" customHeight="1" x14ac:dyDescent="0.3">
      <c r="A861" s="81"/>
    </row>
    <row r="862" spans="1:1" ht="15.75" customHeight="1" x14ac:dyDescent="0.3">
      <c r="A862" s="81"/>
    </row>
    <row r="863" spans="1:1" ht="15.75" customHeight="1" x14ac:dyDescent="0.3">
      <c r="A863" s="81"/>
    </row>
    <row r="864" spans="1:1" ht="15.75" customHeight="1" x14ac:dyDescent="0.3">
      <c r="A864" s="81"/>
    </row>
    <row r="865" spans="1:1" ht="15.75" customHeight="1" x14ac:dyDescent="0.3">
      <c r="A865" s="81"/>
    </row>
    <row r="866" spans="1:1" ht="15.75" customHeight="1" x14ac:dyDescent="0.3">
      <c r="A866" s="81"/>
    </row>
    <row r="867" spans="1:1" ht="15.75" customHeight="1" x14ac:dyDescent="0.3">
      <c r="A867" s="81"/>
    </row>
    <row r="868" spans="1:1" ht="15.75" customHeight="1" x14ac:dyDescent="0.3">
      <c r="A868" s="81"/>
    </row>
    <row r="869" spans="1:1" ht="15.75" customHeight="1" x14ac:dyDescent="0.3">
      <c r="A869" s="81"/>
    </row>
    <row r="870" spans="1:1" ht="15.75" customHeight="1" x14ac:dyDescent="0.3">
      <c r="A870" s="81"/>
    </row>
    <row r="871" spans="1:1" ht="15.75" customHeight="1" x14ac:dyDescent="0.3">
      <c r="A871" s="81"/>
    </row>
    <row r="872" spans="1:1" ht="15.75" customHeight="1" x14ac:dyDescent="0.3">
      <c r="A872" s="81"/>
    </row>
    <row r="873" spans="1:1" ht="15.75" customHeight="1" x14ac:dyDescent="0.3">
      <c r="A873" s="81"/>
    </row>
    <row r="874" spans="1:1" ht="15.75" customHeight="1" x14ac:dyDescent="0.3">
      <c r="A874" s="81"/>
    </row>
    <row r="875" spans="1:1" ht="15.75" customHeight="1" x14ac:dyDescent="0.3">
      <c r="A875" s="81"/>
    </row>
    <row r="876" spans="1:1" ht="15.75" customHeight="1" x14ac:dyDescent="0.3">
      <c r="A876" s="81"/>
    </row>
    <row r="877" spans="1:1" ht="15.75" customHeight="1" x14ac:dyDescent="0.3">
      <c r="A877" s="81"/>
    </row>
    <row r="878" spans="1:1" ht="15.75" customHeight="1" x14ac:dyDescent="0.3">
      <c r="A878" s="81"/>
    </row>
    <row r="879" spans="1:1" ht="15.75" customHeight="1" x14ac:dyDescent="0.3">
      <c r="A879" s="81"/>
    </row>
    <row r="880" spans="1:1" ht="15.75" customHeight="1" x14ac:dyDescent="0.3">
      <c r="A880" s="81"/>
    </row>
    <row r="881" spans="1:1" ht="15.75" customHeight="1" x14ac:dyDescent="0.3">
      <c r="A881" s="81"/>
    </row>
    <row r="882" spans="1:1" ht="15.75" customHeight="1" x14ac:dyDescent="0.3">
      <c r="A882" s="81"/>
    </row>
    <row r="883" spans="1:1" ht="15.75" customHeight="1" x14ac:dyDescent="0.3">
      <c r="A883" s="81"/>
    </row>
    <row r="884" spans="1:1" ht="15.75" customHeight="1" x14ac:dyDescent="0.3">
      <c r="A884" s="81"/>
    </row>
    <row r="885" spans="1:1" ht="15.75" customHeight="1" x14ac:dyDescent="0.3">
      <c r="A885" s="81"/>
    </row>
    <row r="886" spans="1:1" ht="15.75" customHeight="1" x14ac:dyDescent="0.3">
      <c r="A886" s="81"/>
    </row>
    <row r="887" spans="1:1" ht="15.75" customHeight="1" x14ac:dyDescent="0.3">
      <c r="A887" s="81"/>
    </row>
    <row r="888" spans="1:1" ht="15.75" customHeight="1" x14ac:dyDescent="0.3">
      <c r="A888" s="81"/>
    </row>
    <row r="889" spans="1:1" ht="15.75" customHeight="1" x14ac:dyDescent="0.3">
      <c r="A889" s="81"/>
    </row>
    <row r="890" spans="1:1" ht="15.75" customHeight="1" x14ac:dyDescent="0.3">
      <c r="A890" s="81"/>
    </row>
    <row r="891" spans="1:1" ht="15.75" customHeight="1" x14ac:dyDescent="0.3">
      <c r="A891" s="81"/>
    </row>
    <row r="892" spans="1:1" ht="15.75" customHeight="1" x14ac:dyDescent="0.3">
      <c r="A892" s="81"/>
    </row>
    <row r="893" spans="1:1" ht="15.75" customHeight="1" x14ac:dyDescent="0.3">
      <c r="A893" s="81"/>
    </row>
    <row r="894" spans="1:1" ht="15.75" customHeight="1" x14ac:dyDescent="0.3">
      <c r="A894" s="81"/>
    </row>
    <row r="895" spans="1:1" ht="15.75" customHeight="1" x14ac:dyDescent="0.3">
      <c r="A895" s="81"/>
    </row>
    <row r="896" spans="1:1" ht="15.75" customHeight="1" x14ac:dyDescent="0.3">
      <c r="A896" s="81"/>
    </row>
    <row r="897" spans="1:1" ht="15.75" customHeight="1" x14ac:dyDescent="0.3">
      <c r="A897" s="81"/>
    </row>
    <row r="898" spans="1:1" ht="15.75" customHeight="1" x14ac:dyDescent="0.3">
      <c r="A898" s="81"/>
    </row>
    <row r="899" spans="1:1" ht="15.75" customHeight="1" x14ac:dyDescent="0.3">
      <c r="A899" s="81"/>
    </row>
    <row r="900" spans="1:1" ht="15.75" customHeight="1" x14ac:dyDescent="0.3">
      <c r="A900" s="81"/>
    </row>
    <row r="901" spans="1:1" ht="15.75" customHeight="1" x14ac:dyDescent="0.3">
      <c r="A901" s="81"/>
    </row>
    <row r="902" spans="1:1" ht="15.75" customHeight="1" x14ac:dyDescent="0.3">
      <c r="A902" s="81"/>
    </row>
    <row r="903" spans="1:1" ht="15.75" customHeight="1" x14ac:dyDescent="0.3">
      <c r="A903" s="81"/>
    </row>
    <row r="904" spans="1:1" ht="15.75" customHeight="1" x14ac:dyDescent="0.3">
      <c r="A904" s="81"/>
    </row>
    <row r="905" spans="1:1" ht="15.75" customHeight="1" x14ac:dyDescent="0.3">
      <c r="A905" s="81"/>
    </row>
    <row r="906" spans="1:1" ht="15.75" customHeight="1" x14ac:dyDescent="0.3">
      <c r="A906" s="81"/>
    </row>
    <row r="907" spans="1:1" ht="15.75" customHeight="1" x14ac:dyDescent="0.3">
      <c r="A907" s="81"/>
    </row>
    <row r="908" spans="1:1" ht="15.75" customHeight="1" x14ac:dyDescent="0.3">
      <c r="A908" s="81"/>
    </row>
    <row r="909" spans="1:1" ht="15.75" customHeight="1" x14ac:dyDescent="0.3">
      <c r="A909" s="81"/>
    </row>
    <row r="910" spans="1:1" ht="15.75" customHeight="1" x14ac:dyDescent="0.3">
      <c r="A910" s="81"/>
    </row>
    <row r="911" spans="1:1" ht="15.75" customHeight="1" x14ac:dyDescent="0.3">
      <c r="A911" s="81"/>
    </row>
    <row r="912" spans="1:1" ht="15.75" customHeight="1" x14ac:dyDescent="0.3">
      <c r="A912" s="81"/>
    </row>
    <row r="913" spans="1:1" ht="15.75" customHeight="1" x14ac:dyDescent="0.3">
      <c r="A913" s="81"/>
    </row>
    <row r="914" spans="1:1" ht="15.75" customHeight="1" x14ac:dyDescent="0.3">
      <c r="A914" s="81"/>
    </row>
    <row r="915" spans="1:1" ht="15.75" customHeight="1" x14ac:dyDescent="0.3">
      <c r="A915" s="81"/>
    </row>
    <row r="916" spans="1:1" ht="15.75" customHeight="1" x14ac:dyDescent="0.3">
      <c r="A916" s="81"/>
    </row>
    <row r="917" spans="1:1" ht="15.75" customHeight="1" x14ac:dyDescent="0.3">
      <c r="A917" s="81"/>
    </row>
    <row r="918" spans="1:1" ht="15.75" customHeight="1" x14ac:dyDescent="0.3">
      <c r="A918" s="81"/>
    </row>
    <row r="919" spans="1:1" ht="15.75" customHeight="1" x14ac:dyDescent="0.3">
      <c r="A919" s="81"/>
    </row>
    <row r="920" spans="1:1" ht="15.75" customHeight="1" x14ac:dyDescent="0.3">
      <c r="A920" s="81"/>
    </row>
    <row r="921" spans="1:1" ht="15.75" customHeight="1" x14ac:dyDescent="0.3">
      <c r="A921" s="81"/>
    </row>
    <row r="922" spans="1:1" ht="15.75" customHeight="1" x14ac:dyDescent="0.3">
      <c r="A922" s="81"/>
    </row>
    <row r="923" spans="1:1" ht="15.75" customHeight="1" x14ac:dyDescent="0.3">
      <c r="A923" s="81"/>
    </row>
    <row r="924" spans="1:1" ht="15.75" customHeight="1" x14ac:dyDescent="0.3">
      <c r="A924" s="81"/>
    </row>
    <row r="925" spans="1:1" ht="15.75" customHeight="1" x14ac:dyDescent="0.3">
      <c r="A925" s="81"/>
    </row>
    <row r="926" spans="1:1" ht="15.75" customHeight="1" x14ac:dyDescent="0.3">
      <c r="A926" s="81"/>
    </row>
    <row r="927" spans="1:1" ht="15.75" customHeight="1" x14ac:dyDescent="0.3">
      <c r="A927" s="81"/>
    </row>
    <row r="928" spans="1:1" ht="15.75" customHeight="1" x14ac:dyDescent="0.3">
      <c r="A928" s="81"/>
    </row>
    <row r="929" spans="1:1" ht="15.75" customHeight="1" x14ac:dyDescent="0.3">
      <c r="A929" s="81"/>
    </row>
    <row r="930" spans="1:1" ht="15.75" customHeight="1" x14ac:dyDescent="0.3">
      <c r="A930" s="81"/>
    </row>
    <row r="931" spans="1:1" ht="15.75" customHeight="1" x14ac:dyDescent="0.3">
      <c r="A931" s="81"/>
    </row>
    <row r="932" spans="1:1" ht="15.75" customHeight="1" x14ac:dyDescent="0.3">
      <c r="A932" s="81"/>
    </row>
    <row r="933" spans="1:1" ht="15.75" customHeight="1" x14ac:dyDescent="0.3">
      <c r="A933" s="81"/>
    </row>
    <row r="934" spans="1:1" ht="15.75" customHeight="1" x14ac:dyDescent="0.3">
      <c r="A934" s="81"/>
    </row>
    <row r="935" spans="1:1" ht="15.75" customHeight="1" x14ac:dyDescent="0.3">
      <c r="A935" s="81"/>
    </row>
    <row r="936" spans="1:1" ht="15.75" customHeight="1" x14ac:dyDescent="0.3">
      <c r="A936" s="81"/>
    </row>
    <row r="937" spans="1:1" ht="15.75" customHeight="1" x14ac:dyDescent="0.3">
      <c r="A937" s="81"/>
    </row>
    <row r="938" spans="1:1" ht="15.75" customHeight="1" x14ac:dyDescent="0.3">
      <c r="A938" s="81"/>
    </row>
    <row r="939" spans="1:1" ht="15.75" customHeight="1" x14ac:dyDescent="0.3">
      <c r="A939" s="81"/>
    </row>
    <row r="940" spans="1:1" ht="15.75" customHeight="1" x14ac:dyDescent="0.3">
      <c r="A940" s="81"/>
    </row>
    <row r="941" spans="1:1" ht="15.75" customHeight="1" x14ac:dyDescent="0.3">
      <c r="A941" s="81"/>
    </row>
    <row r="942" spans="1:1" ht="15.75" customHeight="1" x14ac:dyDescent="0.3">
      <c r="A942" s="81"/>
    </row>
    <row r="943" spans="1:1" ht="15.75" customHeight="1" x14ac:dyDescent="0.3">
      <c r="A943" s="81"/>
    </row>
    <row r="944" spans="1:1" ht="15.75" customHeight="1" x14ac:dyDescent="0.3">
      <c r="A944" s="81"/>
    </row>
    <row r="945" spans="1:1" ht="15.75" customHeight="1" x14ac:dyDescent="0.3">
      <c r="A945" s="81"/>
    </row>
    <row r="946" spans="1:1" ht="15.75" customHeight="1" x14ac:dyDescent="0.3">
      <c r="A946" s="81"/>
    </row>
    <row r="947" spans="1:1" ht="15.75" customHeight="1" x14ac:dyDescent="0.3">
      <c r="A947" s="81"/>
    </row>
    <row r="948" spans="1:1" ht="15.75" customHeight="1" x14ac:dyDescent="0.3">
      <c r="A948" s="81"/>
    </row>
    <row r="949" spans="1:1" ht="15.75" customHeight="1" x14ac:dyDescent="0.3">
      <c r="A949" s="81"/>
    </row>
    <row r="950" spans="1:1" ht="15.75" customHeight="1" x14ac:dyDescent="0.3">
      <c r="A950" s="81"/>
    </row>
    <row r="951" spans="1:1" ht="15.75" customHeight="1" x14ac:dyDescent="0.3">
      <c r="A951" s="81"/>
    </row>
    <row r="952" spans="1:1" ht="15.75" customHeight="1" x14ac:dyDescent="0.3">
      <c r="A952" s="81"/>
    </row>
    <row r="953" spans="1:1" ht="15.75" customHeight="1" x14ac:dyDescent="0.3">
      <c r="A953" s="81"/>
    </row>
    <row r="954" spans="1:1" ht="15.75" customHeight="1" x14ac:dyDescent="0.3">
      <c r="A954" s="81"/>
    </row>
    <row r="955" spans="1:1" ht="15.75" customHeight="1" x14ac:dyDescent="0.3">
      <c r="A955" s="81"/>
    </row>
    <row r="956" spans="1:1" ht="15.75" customHeight="1" x14ac:dyDescent="0.3">
      <c r="A956" s="81"/>
    </row>
    <row r="957" spans="1:1" ht="15.75" customHeight="1" x14ac:dyDescent="0.3">
      <c r="A957" s="81"/>
    </row>
    <row r="958" spans="1:1" ht="15.75" customHeight="1" x14ac:dyDescent="0.3">
      <c r="A958" s="81"/>
    </row>
    <row r="959" spans="1:1" ht="15.75" customHeight="1" x14ac:dyDescent="0.3">
      <c r="A959" s="81"/>
    </row>
    <row r="960" spans="1:1" ht="15.75" customHeight="1" x14ac:dyDescent="0.3">
      <c r="A960" s="81"/>
    </row>
    <row r="961" spans="1:1" ht="15.75" customHeight="1" x14ac:dyDescent="0.3">
      <c r="A961" s="81"/>
    </row>
    <row r="962" spans="1:1" ht="15.75" customHeight="1" x14ac:dyDescent="0.3">
      <c r="A962" s="81"/>
    </row>
    <row r="963" spans="1:1" ht="15.75" customHeight="1" x14ac:dyDescent="0.3">
      <c r="A963" s="81"/>
    </row>
    <row r="964" spans="1:1" ht="15.75" customHeight="1" x14ac:dyDescent="0.3">
      <c r="A964" s="81"/>
    </row>
    <row r="965" spans="1:1" ht="15.75" customHeight="1" x14ac:dyDescent="0.3">
      <c r="A965" s="81"/>
    </row>
    <row r="966" spans="1:1" ht="15.75" customHeight="1" x14ac:dyDescent="0.3">
      <c r="A966" s="81"/>
    </row>
    <row r="967" spans="1:1" ht="15.75" customHeight="1" x14ac:dyDescent="0.3">
      <c r="A967" s="81"/>
    </row>
    <row r="968" spans="1:1" ht="15.75" customHeight="1" x14ac:dyDescent="0.3">
      <c r="A968" s="81"/>
    </row>
    <row r="969" spans="1:1" ht="15.75" customHeight="1" x14ac:dyDescent="0.3">
      <c r="A969" s="81"/>
    </row>
    <row r="970" spans="1:1" ht="15.75" customHeight="1" x14ac:dyDescent="0.3">
      <c r="A970" s="81"/>
    </row>
    <row r="971" spans="1:1" ht="15.75" customHeight="1" x14ac:dyDescent="0.3">
      <c r="A971" s="81"/>
    </row>
    <row r="972" spans="1:1" ht="15.75" customHeight="1" x14ac:dyDescent="0.3">
      <c r="A972" s="81"/>
    </row>
    <row r="973" spans="1:1" ht="15.75" customHeight="1" x14ac:dyDescent="0.3">
      <c r="A973" s="81"/>
    </row>
    <row r="974" spans="1:1" ht="15.75" customHeight="1" x14ac:dyDescent="0.3">
      <c r="A974" s="81"/>
    </row>
    <row r="975" spans="1:1" ht="15.75" customHeight="1" x14ac:dyDescent="0.3">
      <c r="A975" s="81"/>
    </row>
    <row r="976" spans="1:1" ht="15.75" customHeight="1" x14ac:dyDescent="0.3">
      <c r="A976" s="81"/>
    </row>
    <row r="977" spans="1:1" ht="15.75" customHeight="1" x14ac:dyDescent="0.3">
      <c r="A977" s="81"/>
    </row>
    <row r="978" spans="1:1" ht="15.75" customHeight="1" x14ac:dyDescent="0.3">
      <c r="A978" s="81"/>
    </row>
    <row r="979" spans="1:1" ht="15.75" customHeight="1" x14ac:dyDescent="0.3">
      <c r="A979" s="81"/>
    </row>
    <row r="980" spans="1:1" ht="15.75" customHeight="1" x14ac:dyDescent="0.3">
      <c r="A980" s="81"/>
    </row>
    <row r="981" spans="1:1" ht="15.75" customHeight="1" x14ac:dyDescent="0.3">
      <c r="A981" s="81"/>
    </row>
    <row r="982" spans="1:1" ht="15.75" customHeight="1" x14ac:dyDescent="0.3">
      <c r="A982" s="81"/>
    </row>
    <row r="983" spans="1:1" ht="15.75" customHeight="1" x14ac:dyDescent="0.3">
      <c r="A983" s="81"/>
    </row>
    <row r="984" spans="1:1" ht="15.75" customHeight="1" x14ac:dyDescent="0.3">
      <c r="A984" s="81"/>
    </row>
    <row r="985" spans="1:1" ht="15.75" customHeight="1" x14ac:dyDescent="0.3">
      <c r="A985" s="81"/>
    </row>
    <row r="986" spans="1:1" ht="15.75" customHeight="1" x14ac:dyDescent="0.3">
      <c r="A986" s="81"/>
    </row>
    <row r="987" spans="1:1" ht="15.75" customHeight="1" x14ac:dyDescent="0.3">
      <c r="A987" s="81"/>
    </row>
    <row r="988" spans="1:1" ht="15.75" customHeight="1" x14ac:dyDescent="0.3">
      <c r="A988" s="81"/>
    </row>
    <row r="989" spans="1:1" ht="15.75" customHeight="1" x14ac:dyDescent="0.3">
      <c r="A989" s="81"/>
    </row>
    <row r="990" spans="1:1" ht="15.75" customHeight="1" x14ac:dyDescent="0.3">
      <c r="A990" s="81"/>
    </row>
    <row r="991" spans="1:1" ht="15.75" customHeight="1" x14ac:dyDescent="0.3">
      <c r="A991" s="81"/>
    </row>
    <row r="992" spans="1:1" ht="15.75" customHeight="1" x14ac:dyDescent="0.3">
      <c r="A992" s="81"/>
    </row>
    <row r="993" spans="1:1" ht="15.75" customHeight="1" x14ac:dyDescent="0.3">
      <c r="A993" s="81"/>
    </row>
    <row r="994" spans="1:1" ht="15.75" customHeight="1" x14ac:dyDescent="0.3">
      <c r="A994" s="81"/>
    </row>
    <row r="995" spans="1:1" ht="15.75" customHeight="1" x14ac:dyDescent="0.3">
      <c r="A995" s="81"/>
    </row>
    <row r="996" spans="1:1" ht="15.75" customHeight="1" x14ac:dyDescent="0.3">
      <c r="A996" s="81"/>
    </row>
  </sheetData>
  <mergeCells count="40">
    <mergeCell ref="B1:N1"/>
    <mergeCell ref="B59:N59"/>
    <mergeCell ref="C39:I39"/>
    <mergeCell ref="C46:I46"/>
    <mergeCell ref="C53:I53"/>
    <mergeCell ref="L39:M39"/>
    <mergeCell ref="L46:M46"/>
    <mergeCell ref="B38:N38"/>
    <mergeCell ref="C18:I18"/>
    <mergeCell ref="C27:I27"/>
    <mergeCell ref="C33:I33"/>
    <mergeCell ref="B53:B54"/>
    <mergeCell ref="B39:B40"/>
    <mergeCell ref="B46:B47"/>
    <mergeCell ref="B45:N45"/>
    <mergeCell ref="B52:N52"/>
    <mergeCell ref="L53:M53"/>
    <mergeCell ref="B4:B5"/>
    <mergeCell ref="C4:I4"/>
    <mergeCell ref="B76:B77"/>
    <mergeCell ref="B60:B61"/>
    <mergeCell ref="B67:B68"/>
    <mergeCell ref="B66:N66"/>
    <mergeCell ref="C60:I60"/>
    <mergeCell ref="C67:I67"/>
    <mergeCell ref="C76:I76"/>
    <mergeCell ref="L60:M60"/>
    <mergeCell ref="L67:M67"/>
    <mergeCell ref="L76:M76"/>
    <mergeCell ref="B3:N3"/>
    <mergeCell ref="B17:N17"/>
    <mergeCell ref="B33:B34"/>
    <mergeCell ref="B18:B19"/>
    <mergeCell ref="B27:B28"/>
    <mergeCell ref="B26:N26"/>
    <mergeCell ref="B32:N32"/>
    <mergeCell ref="L4:M4"/>
    <mergeCell ref="L18:M18"/>
    <mergeCell ref="L27:M27"/>
    <mergeCell ref="L33:M33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F27D-02F4-4A63-82AC-54B6A546D907}">
  <dimension ref="B1:AH68"/>
  <sheetViews>
    <sheetView topLeftCell="A4" zoomScale="85" zoomScaleNormal="85" workbookViewId="0">
      <pane xSplit="2" topLeftCell="C1" activePane="topRight" state="frozen"/>
      <selection activeCell="O85" sqref="O85"/>
      <selection pane="topRight" activeCell="B2" sqref="B2:C2"/>
    </sheetView>
  </sheetViews>
  <sheetFormatPr baseColWidth="10" defaultColWidth="11.453125" defaultRowHeight="14.5" x14ac:dyDescent="0.35"/>
  <cols>
    <col min="1" max="1" width="3.54296875" style="32" customWidth="1"/>
    <col min="2" max="2" width="52.1796875" style="32" customWidth="1"/>
    <col min="3" max="3" width="16" style="32" customWidth="1"/>
    <col min="4" max="4" width="22" style="32" customWidth="1"/>
    <col min="5" max="5" width="16.81640625" style="32" customWidth="1"/>
    <col min="6" max="6" width="15.81640625" style="32" customWidth="1"/>
    <col min="7" max="8" width="14.1796875" style="32" bestFit="1" customWidth="1"/>
    <col min="9" max="9" width="16.453125" style="32" customWidth="1"/>
    <col min="10" max="19" width="14.1796875" style="32" bestFit="1" customWidth="1"/>
    <col min="20" max="20" width="15.7265625" style="32" customWidth="1"/>
    <col min="21" max="33" width="14.1796875" style="32" bestFit="1" customWidth="1"/>
    <col min="34" max="34" width="15.81640625" style="32" customWidth="1"/>
    <col min="35" max="16384" width="11.453125" style="32"/>
  </cols>
  <sheetData>
    <row r="1" spans="2:34" x14ac:dyDescent="0.35">
      <c r="C1" s="7"/>
      <c r="D1" s="7"/>
      <c r="E1" s="7"/>
    </row>
    <row r="2" spans="2:34" x14ac:dyDescent="0.35">
      <c r="B2" s="303" t="s">
        <v>232</v>
      </c>
      <c r="C2" s="303"/>
      <c r="D2" s="183" t="s">
        <v>233</v>
      </c>
      <c r="E2" s="7"/>
    </row>
    <row r="3" spans="2:34" x14ac:dyDescent="0.35">
      <c r="B3" s="304" t="s">
        <v>44</v>
      </c>
      <c r="C3" s="305"/>
      <c r="D3" s="183" t="s">
        <v>219</v>
      </c>
      <c r="E3" s="7"/>
    </row>
    <row r="4" spans="2:34" x14ac:dyDescent="0.35">
      <c r="B4" s="294" t="s">
        <v>239</v>
      </c>
      <c r="C4" s="294"/>
      <c r="D4" s="193">
        <v>80548.399999999994</v>
      </c>
      <c r="E4" s="7"/>
    </row>
    <row r="5" spans="2:34" x14ac:dyDescent="0.35">
      <c r="B5" s="294" t="s">
        <v>235</v>
      </c>
      <c r="C5" s="294"/>
      <c r="D5" s="193">
        <v>19316.490000000002</v>
      </c>
      <c r="E5" s="7"/>
    </row>
    <row r="6" spans="2:34" x14ac:dyDescent="0.35">
      <c r="B6" s="306" t="s">
        <v>234</v>
      </c>
      <c r="C6" s="306"/>
      <c r="D6" s="194">
        <v>61231.91</v>
      </c>
      <c r="E6" s="7"/>
    </row>
    <row r="7" spans="2:34" x14ac:dyDescent="0.35">
      <c r="C7" s="7"/>
      <c r="D7" s="7"/>
      <c r="E7" s="7"/>
    </row>
    <row r="8" spans="2:34" x14ac:dyDescent="0.35">
      <c r="B8" s="303" t="s">
        <v>299</v>
      </c>
      <c r="C8" s="303"/>
      <c r="D8" s="183" t="s">
        <v>41</v>
      </c>
      <c r="E8" s="7"/>
    </row>
    <row r="9" spans="2:34" ht="29" x14ac:dyDescent="0.35">
      <c r="B9" s="292" t="s">
        <v>44</v>
      </c>
      <c r="C9" s="293"/>
      <c r="D9" s="195" t="s">
        <v>296</v>
      </c>
      <c r="E9" s="7"/>
    </row>
    <row r="10" spans="2:34" x14ac:dyDescent="0.35">
      <c r="B10" s="294" t="s">
        <v>236</v>
      </c>
      <c r="C10" s="294"/>
      <c r="D10" s="184">
        <v>149.72</v>
      </c>
      <c r="E10" s="7"/>
    </row>
    <row r="11" spans="2:34" x14ac:dyDescent="0.35">
      <c r="B11" s="294" t="s">
        <v>237</v>
      </c>
      <c r="C11" s="294"/>
      <c r="D11" s="184">
        <v>108.49</v>
      </c>
      <c r="E11" s="7"/>
    </row>
    <row r="12" spans="2:34" ht="15.5" x14ac:dyDescent="0.35">
      <c r="B12" s="185"/>
      <c r="C12" s="185"/>
      <c r="D12" s="186"/>
      <c r="E12" s="7"/>
    </row>
    <row r="13" spans="2:34" x14ac:dyDescent="0.35">
      <c r="B13" s="33" t="s">
        <v>228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4" x14ac:dyDescent="0.35">
      <c r="B14" s="297" t="s">
        <v>229</v>
      </c>
      <c r="C14" s="161">
        <v>2019</v>
      </c>
      <c r="D14" s="161">
        <v>2020</v>
      </c>
      <c r="E14" s="250">
        <v>2021</v>
      </c>
      <c r="F14" s="250">
        <v>2022</v>
      </c>
      <c r="G14" s="250">
        <v>2023</v>
      </c>
      <c r="H14" s="250">
        <v>2024</v>
      </c>
      <c r="I14" s="250">
        <v>2025</v>
      </c>
      <c r="J14" s="250">
        <v>2026</v>
      </c>
      <c r="K14" s="250">
        <v>2027</v>
      </c>
      <c r="L14" s="250">
        <v>2028</v>
      </c>
      <c r="M14" s="250">
        <v>2029</v>
      </c>
      <c r="N14" s="250">
        <v>2030</v>
      </c>
      <c r="O14" s="250">
        <v>2031</v>
      </c>
      <c r="P14" s="250">
        <v>2032</v>
      </c>
      <c r="Q14" s="250">
        <v>2033</v>
      </c>
      <c r="R14" s="250">
        <v>2034</v>
      </c>
      <c r="S14" s="250">
        <v>2035</v>
      </c>
      <c r="T14" s="250">
        <v>2036</v>
      </c>
      <c r="U14" s="250">
        <v>2037</v>
      </c>
      <c r="V14" s="250">
        <v>2038</v>
      </c>
      <c r="W14" s="250">
        <v>2039</v>
      </c>
      <c r="X14" s="250">
        <v>2040</v>
      </c>
      <c r="Y14" s="250">
        <v>2041</v>
      </c>
      <c r="Z14" s="250">
        <v>2042</v>
      </c>
      <c r="AA14" s="250">
        <v>2043</v>
      </c>
      <c r="AB14" s="250">
        <v>2044</v>
      </c>
      <c r="AC14" s="250">
        <v>2045</v>
      </c>
      <c r="AD14" s="250">
        <v>2046</v>
      </c>
      <c r="AE14" s="250">
        <v>2047</v>
      </c>
      <c r="AF14" s="250">
        <v>2048</v>
      </c>
      <c r="AG14" s="250">
        <v>2049</v>
      </c>
      <c r="AH14" s="250">
        <v>2050</v>
      </c>
    </row>
    <row r="15" spans="2:34" x14ac:dyDescent="0.35">
      <c r="B15" s="297"/>
      <c r="C15" s="161">
        <v>1</v>
      </c>
      <c r="D15" s="161">
        <v>2</v>
      </c>
      <c r="E15" s="161">
        <v>3</v>
      </c>
      <c r="F15" s="161">
        <v>4</v>
      </c>
      <c r="G15" s="161">
        <v>5</v>
      </c>
      <c r="H15" s="161">
        <v>6</v>
      </c>
      <c r="I15" s="161">
        <v>7</v>
      </c>
      <c r="J15" s="161">
        <v>8</v>
      </c>
      <c r="K15" s="161">
        <v>9</v>
      </c>
      <c r="L15" s="161">
        <v>10</v>
      </c>
      <c r="M15" s="161">
        <v>11</v>
      </c>
      <c r="N15" s="161">
        <v>12</v>
      </c>
      <c r="O15" s="161">
        <v>13</v>
      </c>
      <c r="P15" s="161">
        <v>14</v>
      </c>
      <c r="Q15" s="161">
        <v>15</v>
      </c>
      <c r="R15" s="161">
        <v>16</v>
      </c>
      <c r="S15" s="161">
        <v>17</v>
      </c>
      <c r="T15" s="161">
        <v>18</v>
      </c>
      <c r="U15" s="161">
        <v>19</v>
      </c>
      <c r="V15" s="161">
        <v>20</v>
      </c>
      <c r="W15" s="161">
        <v>21</v>
      </c>
      <c r="X15" s="161">
        <v>22</v>
      </c>
      <c r="Y15" s="161">
        <v>23</v>
      </c>
      <c r="Z15" s="161">
        <v>24</v>
      </c>
      <c r="AA15" s="161">
        <v>25</v>
      </c>
      <c r="AB15" s="161">
        <v>26</v>
      </c>
      <c r="AC15" s="161">
        <v>27</v>
      </c>
      <c r="AD15" s="161">
        <v>28</v>
      </c>
      <c r="AE15" s="161">
        <v>29</v>
      </c>
      <c r="AF15" s="161">
        <v>30</v>
      </c>
      <c r="AG15" s="161">
        <v>31</v>
      </c>
      <c r="AH15" s="161">
        <v>32</v>
      </c>
    </row>
    <row r="16" spans="2:34" x14ac:dyDescent="0.35">
      <c r="B16" s="54" t="s">
        <v>230</v>
      </c>
      <c r="C16" s="187">
        <f t="shared" ref="C16:AH16" si="0">SUM(C17:C18)</f>
        <v>9535114.7987000011</v>
      </c>
      <c r="D16" s="187">
        <f t="shared" si="0"/>
        <v>9535114.7987000011</v>
      </c>
      <c r="E16" s="187">
        <f t="shared" si="0"/>
        <v>9535114.7987000011</v>
      </c>
      <c r="F16" s="187">
        <f t="shared" si="0"/>
        <v>9535114.7987000011</v>
      </c>
      <c r="G16" s="187">
        <f t="shared" si="0"/>
        <v>9535114.7987000011</v>
      </c>
      <c r="H16" s="187">
        <f t="shared" si="0"/>
        <v>9535114.7987000011</v>
      </c>
      <c r="I16" s="187">
        <f t="shared" si="0"/>
        <v>9535114.7987000011</v>
      </c>
      <c r="J16" s="187">
        <f t="shared" si="0"/>
        <v>9535114.7987000011</v>
      </c>
      <c r="K16" s="187">
        <f t="shared" si="0"/>
        <v>9535114.7987000011</v>
      </c>
      <c r="L16" s="187">
        <f t="shared" si="0"/>
        <v>9535114.7987000011</v>
      </c>
      <c r="M16" s="187">
        <f t="shared" si="0"/>
        <v>9535114.7987000011</v>
      </c>
      <c r="N16" s="187">
        <f t="shared" si="0"/>
        <v>9535114.7987000011</v>
      </c>
      <c r="O16" s="187">
        <f t="shared" si="0"/>
        <v>9535114.7987000011</v>
      </c>
      <c r="P16" s="187">
        <f t="shared" si="0"/>
        <v>9535114.7987000011</v>
      </c>
      <c r="Q16" s="187">
        <f t="shared" si="0"/>
        <v>9535114.7987000011</v>
      </c>
      <c r="R16" s="187">
        <f t="shared" si="0"/>
        <v>9535114.7987000011</v>
      </c>
      <c r="S16" s="187">
        <f t="shared" si="0"/>
        <v>9535114.7987000011</v>
      </c>
      <c r="T16" s="187">
        <f t="shared" si="0"/>
        <v>9535114.7987000011</v>
      </c>
      <c r="U16" s="187">
        <f t="shared" si="0"/>
        <v>9535114.7987000011</v>
      </c>
      <c r="V16" s="187">
        <f t="shared" si="0"/>
        <v>9535114.7987000011</v>
      </c>
      <c r="W16" s="187">
        <f t="shared" si="0"/>
        <v>9535114.7987000011</v>
      </c>
      <c r="X16" s="187">
        <f t="shared" si="0"/>
        <v>9535114.7987000011</v>
      </c>
      <c r="Y16" s="187">
        <f t="shared" si="0"/>
        <v>9535114.7987000011</v>
      </c>
      <c r="Z16" s="187">
        <f t="shared" si="0"/>
        <v>9535114.7987000011</v>
      </c>
      <c r="AA16" s="187">
        <f t="shared" si="0"/>
        <v>9535114.7987000011</v>
      </c>
      <c r="AB16" s="187">
        <f t="shared" si="0"/>
        <v>9535114.7987000011</v>
      </c>
      <c r="AC16" s="187">
        <f t="shared" si="0"/>
        <v>9535114.7987000011</v>
      </c>
      <c r="AD16" s="187">
        <f t="shared" si="0"/>
        <v>9535114.7987000011</v>
      </c>
      <c r="AE16" s="187">
        <f t="shared" si="0"/>
        <v>9535114.7987000011</v>
      </c>
      <c r="AF16" s="187">
        <f t="shared" si="0"/>
        <v>9535114.7987000011</v>
      </c>
      <c r="AG16" s="187">
        <f t="shared" si="0"/>
        <v>9535114.7987000011</v>
      </c>
      <c r="AH16" s="187">
        <f t="shared" si="0"/>
        <v>9535114.7987000011</v>
      </c>
    </row>
    <row r="17" spans="2:34" s="4" customFormat="1" ht="72.5" x14ac:dyDescent="0.35">
      <c r="B17" s="189" t="s">
        <v>238</v>
      </c>
      <c r="C17" s="188">
        <f>D10*D5</f>
        <v>2892064.8828000003</v>
      </c>
      <c r="D17" s="188">
        <f>C17</f>
        <v>2892064.8828000003</v>
      </c>
      <c r="E17" s="188">
        <f t="shared" ref="E17:AG17" si="1">D17</f>
        <v>2892064.8828000003</v>
      </c>
      <c r="F17" s="188">
        <f>E17</f>
        <v>2892064.8828000003</v>
      </c>
      <c r="G17" s="188">
        <f t="shared" si="1"/>
        <v>2892064.8828000003</v>
      </c>
      <c r="H17" s="188">
        <f t="shared" si="1"/>
        <v>2892064.8828000003</v>
      </c>
      <c r="I17" s="188">
        <f t="shared" si="1"/>
        <v>2892064.8828000003</v>
      </c>
      <c r="J17" s="188">
        <f t="shared" si="1"/>
        <v>2892064.8828000003</v>
      </c>
      <c r="K17" s="188">
        <f t="shared" si="1"/>
        <v>2892064.8828000003</v>
      </c>
      <c r="L17" s="188">
        <f t="shared" si="1"/>
        <v>2892064.8828000003</v>
      </c>
      <c r="M17" s="188">
        <f t="shared" si="1"/>
        <v>2892064.8828000003</v>
      </c>
      <c r="N17" s="188">
        <f t="shared" si="1"/>
        <v>2892064.8828000003</v>
      </c>
      <c r="O17" s="188">
        <f t="shared" si="1"/>
        <v>2892064.8828000003</v>
      </c>
      <c r="P17" s="188">
        <f t="shared" si="1"/>
        <v>2892064.8828000003</v>
      </c>
      <c r="Q17" s="188">
        <f t="shared" si="1"/>
        <v>2892064.8828000003</v>
      </c>
      <c r="R17" s="188">
        <f t="shared" si="1"/>
        <v>2892064.8828000003</v>
      </c>
      <c r="S17" s="188">
        <f t="shared" si="1"/>
        <v>2892064.8828000003</v>
      </c>
      <c r="T17" s="188">
        <f t="shared" si="1"/>
        <v>2892064.8828000003</v>
      </c>
      <c r="U17" s="188">
        <f t="shared" si="1"/>
        <v>2892064.8828000003</v>
      </c>
      <c r="V17" s="188">
        <f t="shared" si="1"/>
        <v>2892064.8828000003</v>
      </c>
      <c r="W17" s="188">
        <f t="shared" si="1"/>
        <v>2892064.8828000003</v>
      </c>
      <c r="X17" s="188">
        <f t="shared" si="1"/>
        <v>2892064.8828000003</v>
      </c>
      <c r="Y17" s="188">
        <f t="shared" si="1"/>
        <v>2892064.8828000003</v>
      </c>
      <c r="Z17" s="188">
        <f t="shared" si="1"/>
        <v>2892064.8828000003</v>
      </c>
      <c r="AA17" s="188">
        <f t="shared" si="1"/>
        <v>2892064.8828000003</v>
      </c>
      <c r="AB17" s="188">
        <f t="shared" si="1"/>
        <v>2892064.8828000003</v>
      </c>
      <c r="AC17" s="188">
        <f t="shared" si="1"/>
        <v>2892064.8828000003</v>
      </c>
      <c r="AD17" s="188">
        <f t="shared" si="1"/>
        <v>2892064.8828000003</v>
      </c>
      <c r="AE17" s="188">
        <f t="shared" si="1"/>
        <v>2892064.8828000003</v>
      </c>
      <c r="AF17" s="188">
        <f t="shared" si="1"/>
        <v>2892064.8828000003</v>
      </c>
      <c r="AG17" s="188">
        <f t="shared" si="1"/>
        <v>2892064.8828000003</v>
      </c>
      <c r="AH17" s="188">
        <f t="shared" ref="AH17" si="2">AG17</f>
        <v>2892064.8828000003</v>
      </c>
    </row>
    <row r="18" spans="2:34" s="4" customFormat="1" ht="69.75" customHeight="1" x14ac:dyDescent="0.35">
      <c r="B18" s="189" t="s">
        <v>240</v>
      </c>
      <c r="C18" s="188">
        <f>D11*D6</f>
        <v>6643049.9159000004</v>
      </c>
      <c r="D18" s="188">
        <f>C18</f>
        <v>6643049.9159000004</v>
      </c>
      <c r="E18" s="188">
        <f>D18</f>
        <v>6643049.9159000004</v>
      </c>
      <c r="F18" s="188">
        <f t="shared" ref="F18:AG18" si="3">E18</f>
        <v>6643049.9159000004</v>
      </c>
      <c r="G18" s="188">
        <f t="shared" si="3"/>
        <v>6643049.9159000004</v>
      </c>
      <c r="H18" s="188">
        <f t="shared" si="3"/>
        <v>6643049.9159000004</v>
      </c>
      <c r="I18" s="188">
        <f t="shared" si="3"/>
        <v>6643049.9159000004</v>
      </c>
      <c r="J18" s="188">
        <f t="shared" si="3"/>
        <v>6643049.9159000004</v>
      </c>
      <c r="K18" s="188">
        <f t="shared" si="3"/>
        <v>6643049.9159000004</v>
      </c>
      <c r="L18" s="188">
        <f t="shared" si="3"/>
        <v>6643049.9159000004</v>
      </c>
      <c r="M18" s="188">
        <f t="shared" si="3"/>
        <v>6643049.9159000004</v>
      </c>
      <c r="N18" s="188">
        <f t="shared" si="3"/>
        <v>6643049.9159000004</v>
      </c>
      <c r="O18" s="188">
        <f t="shared" si="3"/>
        <v>6643049.9159000004</v>
      </c>
      <c r="P18" s="188">
        <f t="shared" si="3"/>
        <v>6643049.9159000004</v>
      </c>
      <c r="Q18" s="188">
        <f t="shared" si="3"/>
        <v>6643049.9159000004</v>
      </c>
      <c r="R18" s="188">
        <f t="shared" si="3"/>
        <v>6643049.9159000004</v>
      </c>
      <c r="S18" s="188">
        <f t="shared" si="3"/>
        <v>6643049.9159000004</v>
      </c>
      <c r="T18" s="188">
        <f t="shared" si="3"/>
        <v>6643049.9159000004</v>
      </c>
      <c r="U18" s="188">
        <f t="shared" si="3"/>
        <v>6643049.9159000004</v>
      </c>
      <c r="V18" s="188">
        <f t="shared" si="3"/>
        <v>6643049.9159000004</v>
      </c>
      <c r="W18" s="188">
        <f t="shared" si="3"/>
        <v>6643049.9159000004</v>
      </c>
      <c r="X18" s="188">
        <f t="shared" si="3"/>
        <v>6643049.9159000004</v>
      </c>
      <c r="Y18" s="188">
        <f t="shared" si="3"/>
        <v>6643049.9159000004</v>
      </c>
      <c r="Z18" s="188">
        <f t="shared" si="3"/>
        <v>6643049.9159000004</v>
      </c>
      <c r="AA18" s="188">
        <f t="shared" si="3"/>
        <v>6643049.9159000004</v>
      </c>
      <c r="AB18" s="188">
        <f t="shared" si="3"/>
        <v>6643049.9159000004</v>
      </c>
      <c r="AC18" s="188">
        <f t="shared" si="3"/>
        <v>6643049.9159000004</v>
      </c>
      <c r="AD18" s="188">
        <f t="shared" si="3"/>
        <v>6643049.9159000004</v>
      </c>
      <c r="AE18" s="188">
        <f t="shared" si="3"/>
        <v>6643049.9159000004</v>
      </c>
      <c r="AF18" s="188">
        <f t="shared" si="3"/>
        <v>6643049.9159000004</v>
      </c>
      <c r="AG18" s="188">
        <f t="shared" si="3"/>
        <v>6643049.9159000004</v>
      </c>
      <c r="AH18" s="188">
        <f t="shared" ref="AH18" si="4">AG18</f>
        <v>6643049.9159000004</v>
      </c>
    </row>
    <row r="19" spans="2:34" x14ac:dyDescent="0.35">
      <c r="T19" s="33"/>
    </row>
    <row r="20" spans="2:34" x14ac:dyDescent="0.35">
      <c r="C20" s="298" t="s">
        <v>300</v>
      </c>
      <c r="D20" s="298"/>
      <c r="E20" s="298"/>
      <c r="G20" s="296"/>
      <c r="H20" s="296"/>
      <c r="I20" s="296"/>
    </row>
    <row r="21" spans="2:34" ht="15" customHeight="1" x14ac:dyDescent="0.35">
      <c r="C21" s="299" t="s">
        <v>41</v>
      </c>
      <c r="D21" s="299" t="s">
        <v>46</v>
      </c>
      <c r="E21" s="301" t="s">
        <v>53</v>
      </c>
      <c r="G21" s="225"/>
      <c r="H21" s="225"/>
      <c r="I21" s="224"/>
    </row>
    <row r="22" spans="2:34" x14ac:dyDescent="0.35">
      <c r="C22" s="300"/>
      <c r="D22" s="300"/>
      <c r="E22" s="302"/>
      <c r="G22" s="225"/>
      <c r="H22" s="225"/>
      <c r="I22" s="224"/>
    </row>
    <row r="23" spans="2:34" x14ac:dyDescent="0.35">
      <c r="C23" s="54">
        <v>2019</v>
      </c>
      <c r="D23" s="54">
        <v>0</v>
      </c>
      <c r="E23" s="38"/>
      <c r="G23" s="196"/>
      <c r="H23" s="196"/>
      <c r="I23" s="53"/>
    </row>
    <row r="24" spans="2:34" x14ac:dyDescent="0.35">
      <c r="C24" s="54">
        <f t="shared" ref="C24:D39" si="5">+C23+1</f>
        <v>2020</v>
      </c>
      <c r="D24" s="54">
        <f t="shared" si="5"/>
        <v>1</v>
      </c>
      <c r="E24" s="38"/>
      <c r="G24" s="196"/>
      <c r="H24" s="196"/>
      <c r="I24" s="53"/>
    </row>
    <row r="25" spans="2:34" x14ac:dyDescent="0.35">
      <c r="C25" s="54">
        <f t="shared" si="5"/>
        <v>2021</v>
      </c>
      <c r="D25" s="54">
        <f t="shared" si="5"/>
        <v>2</v>
      </c>
      <c r="E25" s="38"/>
      <c r="G25" s="196"/>
      <c r="H25" s="196"/>
      <c r="I25" s="53"/>
    </row>
    <row r="26" spans="2:34" x14ac:dyDescent="0.35">
      <c r="C26" s="54">
        <f t="shared" si="5"/>
        <v>2022</v>
      </c>
      <c r="D26" s="54">
        <f t="shared" si="5"/>
        <v>3</v>
      </c>
      <c r="E26" s="190">
        <f>E16</f>
        <v>9535114.7987000011</v>
      </c>
      <c r="G26" s="196"/>
      <c r="H26" s="196"/>
      <c r="I26" s="197"/>
      <c r="J26" s="191"/>
    </row>
    <row r="27" spans="2:34" x14ac:dyDescent="0.35">
      <c r="C27" s="54">
        <f t="shared" si="5"/>
        <v>2023</v>
      </c>
      <c r="D27" s="54">
        <f t="shared" si="5"/>
        <v>4</v>
      </c>
      <c r="E27" s="190">
        <f>F16</f>
        <v>9535114.7987000011</v>
      </c>
      <c r="G27" s="196"/>
      <c r="H27" s="196"/>
      <c r="I27" s="197"/>
      <c r="J27" s="191"/>
    </row>
    <row r="28" spans="2:34" x14ac:dyDescent="0.35">
      <c r="C28" s="54">
        <f t="shared" si="5"/>
        <v>2024</v>
      </c>
      <c r="D28" s="54">
        <f t="shared" si="5"/>
        <v>5</v>
      </c>
      <c r="E28" s="190">
        <f>G16</f>
        <v>9535114.7987000011</v>
      </c>
      <c r="G28" s="196"/>
      <c r="H28" s="196"/>
      <c r="I28" s="197"/>
      <c r="J28" s="191"/>
    </row>
    <row r="29" spans="2:34" x14ac:dyDescent="0.35">
      <c r="C29" s="54">
        <f t="shared" si="5"/>
        <v>2025</v>
      </c>
      <c r="D29" s="54">
        <f t="shared" si="5"/>
        <v>6</v>
      </c>
      <c r="E29" s="190">
        <f>H16</f>
        <v>9535114.7987000011</v>
      </c>
      <c r="G29" s="196"/>
      <c r="H29" s="196"/>
      <c r="I29" s="197"/>
      <c r="J29" s="191"/>
    </row>
    <row r="30" spans="2:34" x14ac:dyDescent="0.35">
      <c r="C30" s="54">
        <f t="shared" si="5"/>
        <v>2026</v>
      </c>
      <c r="D30" s="54">
        <f t="shared" si="5"/>
        <v>7</v>
      </c>
      <c r="E30" s="190">
        <f>I16</f>
        <v>9535114.7987000011</v>
      </c>
      <c r="G30" s="196"/>
      <c r="H30" s="196"/>
      <c r="I30" s="197"/>
      <c r="J30" s="191"/>
    </row>
    <row r="31" spans="2:34" x14ac:dyDescent="0.35">
      <c r="C31" s="54">
        <f t="shared" si="5"/>
        <v>2027</v>
      </c>
      <c r="D31" s="54">
        <f t="shared" si="5"/>
        <v>8</v>
      </c>
      <c r="E31" s="190">
        <f>J16</f>
        <v>9535114.7987000011</v>
      </c>
      <c r="G31" s="196"/>
      <c r="H31" s="196"/>
      <c r="I31" s="197"/>
      <c r="J31" s="191"/>
    </row>
    <row r="32" spans="2:34" x14ac:dyDescent="0.35">
      <c r="C32" s="54">
        <f t="shared" si="5"/>
        <v>2028</v>
      </c>
      <c r="D32" s="54">
        <f t="shared" si="5"/>
        <v>9</v>
      </c>
      <c r="E32" s="190">
        <f>K16</f>
        <v>9535114.7987000011</v>
      </c>
      <c r="G32" s="196"/>
      <c r="H32" s="196"/>
      <c r="I32" s="197"/>
      <c r="J32" s="191"/>
    </row>
    <row r="33" spans="3:10" x14ac:dyDescent="0.35">
      <c r="C33" s="54">
        <f t="shared" si="5"/>
        <v>2029</v>
      </c>
      <c r="D33" s="54">
        <f t="shared" si="5"/>
        <v>10</v>
      </c>
      <c r="E33" s="190">
        <f>L16</f>
        <v>9535114.7987000011</v>
      </c>
      <c r="G33" s="196"/>
      <c r="H33" s="196"/>
      <c r="I33" s="197"/>
      <c r="J33" s="191"/>
    </row>
    <row r="34" spans="3:10" x14ac:dyDescent="0.35">
      <c r="C34" s="54">
        <f t="shared" si="5"/>
        <v>2030</v>
      </c>
      <c r="D34" s="54">
        <f t="shared" si="5"/>
        <v>11</v>
      </c>
      <c r="E34" s="190">
        <f>M16</f>
        <v>9535114.7987000011</v>
      </c>
      <c r="G34" s="196"/>
      <c r="H34" s="196"/>
      <c r="I34" s="197"/>
      <c r="J34" s="191"/>
    </row>
    <row r="35" spans="3:10" x14ac:dyDescent="0.35">
      <c r="C35" s="54">
        <f t="shared" si="5"/>
        <v>2031</v>
      </c>
      <c r="D35" s="54">
        <f t="shared" si="5"/>
        <v>12</v>
      </c>
      <c r="E35" s="190">
        <f>N16</f>
        <v>9535114.7987000011</v>
      </c>
      <c r="G35" s="196"/>
      <c r="H35" s="196"/>
      <c r="I35" s="197"/>
      <c r="J35" s="191"/>
    </row>
    <row r="36" spans="3:10" x14ac:dyDescent="0.35">
      <c r="C36" s="54">
        <f t="shared" si="5"/>
        <v>2032</v>
      </c>
      <c r="D36" s="54">
        <f t="shared" si="5"/>
        <v>13</v>
      </c>
      <c r="E36" s="190">
        <f>O16</f>
        <v>9535114.7987000011</v>
      </c>
      <c r="G36" s="196"/>
      <c r="H36" s="196"/>
      <c r="I36" s="197"/>
      <c r="J36" s="191"/>
    </row>
    <row r="37" spans="3:10" x14ac:dyDescent="0.35">
      <c r="C37" s="54">
        <f t="shared" si="5"/>
        <v>2033</v>
      </c>
      <c r="D37" s="54">
        <f t="shared" si="5"/>
        <v>14</v>
      </c>
      <c r="E37" s="190">
        <f>P16</f>
        <v>9535114.7987000011</v>
      </c>
      <c r="G37" s="196"/>
      <c r="H37" s="196"/>
      <c r="I37" s="197"/>
      <c r="J37" s="191"/>
    </row>
    <row r="38" spans="3:10" x14ac:dyDescent="0.35">
      <c r="C38" s="54">
        <f t="shared" si="5"/>
        <v>2034</v>
      </c>
      <c r="D38" s="54">
        <f t="shared" si="5"/>
        <v>15</v>
      </c>
      <c r="E38" s="190">
        <f>Q16</f>
        <v>9535114.7987000011</v>
      </c>
      <c r="G38" s="196"/>
      <c r="H38" s="196"/>
      <c r="I38" s="197"/>
      <c r="J38" s="191"/>
    </row>
    <row r="39" spans="3:10" x14ac:dyDescent="0.35">
      <c r="C39" s="54">
        <f t="shared" si="5"/>
        <v>2035</v>
      </c>
      <c r="D39" s="54">
        <f t="shared" si="5"/>
        <v>16</v>
      </c>
      <c r="E39" s="190">
        <f>R16</f>
        <v>9535114.7987000011</v>
      </c>
      <c r="G39" s="196"/>
      <c r="H39" s="196"/>
      <c r="I39" s="197"/>
      <c r="J39" s="191"/>
    </row>
    <row r="40" spans="3:10" x14ac:dyDescent="0.35">
      <c r="C40" s="54">
        <f t="shared" ref="C40:D54" si="6">+C39+1</f>
        <v>2036</v>
      </c>
      <c r="D40" s="54">
        <f t="shared" si="6"/>
        <v>17</v>
      </c>
      <c r="E40" s="190">
        <f>S16</f>
        <v>9535114.7987000011</v>
      </c>
      <c r="G40" s="196"/>
      <c r="H40" s="196"/>
      <c r="I40" s="197"/>
      <c r="J40" s="191"/>
    </row>
    <row r="41" spans="3:10" x14ac:dyDescent="0.35">
      <c r="C41" s="54">
        <f t="shared" si="6"/>
        <v>2037</v>
      </c>
      <c r="D41" s="54">
        <f t="shared" si="6"/>
        <v>18</v>
      </c>
      <c r="E41" s="190">
        <f>T16</f>
        <v>9535114.7987000011</v>
      </c>
      <c r="G41" s="196"/>
      <c r="H41" s="196"/>
      <c r="I41" s="197"/>
      <c r="J41" s="191"/>
    </row>
    <row r="42" spans="3:10" x14ac:dyDescent="0.35">
      <c r="C42" s="54">
        <f t="shared" si="6"/>
        <v>2038</v>
      </c>
      <c r="D42" s="54">
        <f t="shared" si="6"/>
        <v>19</v>
      </c>
      <c r="E42" s="190">
        <f>U16</f>
        <v>9535114.7987000011</v>
      </c>
      <c r="G42" s="196"/>
      <c r="H42" s="196"/>
      <c r="I42" s="197"/>
      <c r="J42" s="191"/>
    </row>
    <row r="43" spans="3:10" x14ac:dyDescent="0.35">
      <c r="C43" s="54">
        <f t="shared" si="6"/>
        <v>2039</v>
      </c>
      <c r="D43" s="54">
        <f t="shared" si="6"/>
        <v>20</v>
      </c>
      <c r="E43" s="190">
        <f>V16</f>
        <v>9535114.7987000011</v>
      </c>
      <c r="G43" s="196"/>
      <c r="H43" s="196"/>
      <c r="I43" s="197"/>
      <c r="J43" s="191"/>
    </row>
    <row r="44" spans="3:10" x14ac:dyDescent="0.35">
      <c r="C44" s="54">
        <f t="shared" si="6"/>
        <v>2040</v>
      </c>
      <c r="D44" s="54">
        <f t="shared" si="6"/>
        <v>21</v>
      </c>
      <c r="E44" s="190">
        <f>W16</f>
        <v>9535114.7987000011</v>
      </c>
      <c r="G44" s="196"/>
      <c r="H44" s="196"/>
      <c r="I44" s="197"/>
      <c r="J44" s="191"/>
    </row>
    <row r="45" spans="3:10" x14ac:dyDescent="0.35">
      <c r="C45" s="54">
        <f t="shared" si="6"/>
        <v>2041</v>
      </c>
      <c r="D45" s="54">
        <f t="shared" si="6"/>
        <v>22</v>
      </c>
      <c r="E45" s="190">
        <f>X16</f>
        <v>9535114.7987000011</v>
      </c>
      <c r="G45" s="196"/>
      <c r="H45" s="196"/>
      <c r="I45" s="197"/>
      <c r="J45" s="191"/>
    </row>
    <row r="46" spans="3:10" x14ac:dyDescent="0.35">
      <c r="C46" s="54">
        <f t="shared" si="6"/>
        <v>2042</v>
      </c>
      <c r="D46" s="54">
        <f t="shared" si="6"/>
        <v>23</v>
      </c>
      <c r="E46" s="190">
        <f>Y16</f>
        <v>9535114.7987000011</v>
      </c>
      <c r="G46" s="196"/>
      <c r="H46" s="196"/>
      <c r="I46" s="197"/>
      <c r="J46" s="191"/>
    </row>
    <row r="47" spans="3:10" x14ac:dyDescent="0.35">
      <c r="C47" s="54">
        <f t="shared" si="6"/>
        <v>2043</v>
      </c>
      <c r="D47" s="54">
        <f t="shared" si="6"/>
        <v>24</v>
      </c>
      <c r="E47" s="190">
        <f>Z16</f>
        <v>9535114.7987000011</v>
      </c>
      <c r="G47" s="196"/>
      <c r="H47" s="196"/>
      <c r="I47" s="197"/>
      <c r="J47" s="191"/>
    </row>
    <row r="48" spans="3:10" x14ac:dyDescent="0.35">
      <c r="C48" s="54">
        <f t="shared" si="6"/>
        <v>2044</v>
      </c>
      <c r="D48" s="54">
        <f t="shared" si="6"/>
        <v>25</v>
      </c>
      <c r="E48" s="190">
        <f>AA16</f>
        <v>9535114.7987000011</v>
      </c>
      <c r="G48" s="196"/>
      <c r="H48" s="196"/>
      <c r="I48" s="197"/>
      <c r="J48" s="191"/>
    </row>
    <row r="49" spans="3:33" x14ac:dyDescent="0.35">
      <c r="C49" s="54">
        <f t="shared" si="6"/>
        <v>2045</v>
      </c>
      <c r="D49" s="54">
        <f t="shared" si="6"/>
        <v>26</v>
      </c>
      <c r="E49" s="190">
        <f>AB16</f>
        <v>9535114.7987000011</v>
      </c>
      <c r="G49" s="196"/>
      <c r="H49" s="196"/>
      <c r="I49" s="197"/>
      <c r="J49" s="191"/>
    </row>
    <row r="50" spans="3:33" x14ac:dyDescent="0.35">
      <c r="C50" s="54">
        <f t="shared" si="6"/>
        <v>2046</v>
      </c>
      <c r="D50" s="54">
        <f t="shared" si="6"/>
        <v>27</v>
      </c>
      <c r="E50" s="190">
        <f>AC16</f>
        <v>9535114.7987000011</v>
      </c>
      <c r="G50" s="196"/>
      <c r="H50" s="196"/>
      <c r="I50" s="197"/>
      <c r="J50" s="191"/>
    </row>
    <row r="51" spans="3:33" x14ac:dyDescent="0.35">
      <c r="C51" s="54">
        <f t="shared" si="6"/>
        <v>2047</v>
      </c>
      <c r="D51" s="54">
        <f t="shared" si="6"/>
        <v>28</v>
      </c>
      <c r="E51" s="190">
        <f>AD16</f>
        <v>9535114.7987000011</v>
      </c>
      <c r="G51" s="196"/>
      <c r="H51" s="196"/>
      <c r="I51" s="197"/>
      <c r="J51" s="191"/>
    </row>
    <row r="52" spans="3:33" x14ac:dyDescent="0.35">
      <c r="C52" s="54">
        <f t="shared" si="6"/>
        <v>2048</v>
      </c>
      <c r="D52" s="54">
        <f t="shared" si="6"/>
        <v>29</v>
      </c>
      <c r="E52" s="190">
        <f>AE16</f>
        <v>9535114.7987000011</v>
      </c>
      <c r="G52" s="196"/>
      <c r="H52" s="196"/>
      <c r="I52" s="197"/>
      <c r="J52" s="191"/>
    </row>
    <row r="53" spans="3:33" x14ac:dyDescent="0.35">
      <c r="C53" s="54">
        <f t="shared" si="6"/>
        <v>2049</v>
      </c>
      <c r="D53" s="54">
        <f t="shared" si="6"/>
        <v>30</v>
      </c>
      <c r="E53" s="190">
        <f>AF16</f>
        <v>9535114.7987000011</v>
      </c>
      <c r="G53" s="196"/>
      <c r="H53" s="196"/>
      <c r="I53" s="197"/>
      <c r="J53" s="191"/>
    </row>
    <row r="54" spans="3:33" x14ac:dyDescent="0.35">
      <c r="C54" s="54">
        <f t="shared" si="6"/>
        <v>2050</v>
      </c>
      <c r="D54" s="54">
        <f t="shared" si="6"/>
        <v>31</v>
      </c>
      <c r="E54" s="190">
        <f>AG16</f>
        <v>9535114.7987000011</v>
      </c>
      <c r="G54" s="196"/>
      <c r="H54" s="196"/>
      <c r="I54" s="197"/>
      <c r="J54" s="191"/>
    </row>
    <row r="55" spans="3:33" x14ac:dyDescent="0.35">
      <c r="C55" s="295" t="s">
        <v>0</v>
      </c>
      <c r="D55" s="295"/>
      <c r="E55" s="192">
        <f>SUM(E23:E54)</f>
        <v>276518329.16230011</v>
      </c>
      <c r="G55" s="296"/>
      <c r="H55" s="296"/>
      <c r="I55" s="198"/>
    </row>
    <row r="64" spans="3:33" x14ac:dyDescent="0.35"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</row>
    <row r="65" spans="5:33" x14ac:dyDescent="0.35"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</row>
    <row r="66" spans="5:33" x14ac:dyDescent="0.35"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</row>
    <row r="67" spans="5:33" x14ac:dyDescent="0.35"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</row>
    <row r="68" spans="5:33" x14ac:dyDescent="0.35"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</row>
  </sheetData>
  <mergeCells count="17">
    <mergeCell ref="B8:C8"/>
    <mergeCell ref="B2:C2"/>
    <mergeCell ref="B3:C3"/>
    <mergeCell ref="B4:C4"/>
    <mergeCell ref="B5:C5"/>
    <mergeCell ref="B6:C6"/>
    <mergeCell ref="B9:C9"/>
    <mergeCell ref="B10:C10"/>
    <mergeCell ref="B11:C11"/>
    <mergeCell ref="C55:D55"/>
    <mergeCell ref="G55:H55"/>
    <mergeCell ref="B14:B15"/>
    <mergeCell ref="C20:E20"/>
    <mergeCell ref="G20:I20"/>
    <mergeCell ref="C21:C22"/>
    <mergeCell ref="D21:D22"/>
    <mergeCell ref="E21:E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80AC-318C-4688-BFD2-76B64BEC7339}">
  <dimension ref="B1:AH69"/>
  <sheetViews>
    <sheetView zoomScale="85" zoomScaleNormal="85" workbookViewId="0">
      <pane xSplit="2" topLeftCell="C1" activePane="topRight" state="frozen"/>
      <selection activeCell="O85" sqref="O85"/>
      <selection pane="topRight" activeCell="C23" sqref="C23"/>
    </sheetView>
  </sheetViews>
  <sheetFormatPr baseColWidth="10" defaultColWidth="11.453125" defaultRowHeight="14.5" x14ac:dyDescent="0.35"/>
  <cols>
    <col min="1" max="1" width="3.54296875" style="32" customWidth="1"/>
    <col min="2" max="2" width="52.1796875" style="32" customWidth="1"/>
    <col min="3" max="3" width="16" style="32" customWidth="1"/>
    <col min="4" max="4" width="22" style="32" customWidth="1"/>
    <col min="5" max="5" width="16.81640625" style="32" customWidth="1"/>
    <col min="6" max="6" width="15.81640625" style="32" customWidth="1"/>
    <col min="7" max="8" width="14.1796875" style="32" bestFit="1" customWidth="1"/>
    <col min="9" max="9" width="16.453125" style="32" customWidth="1"/>
    <col min="10" max="19" width="14.1796875" style="32" bestFit="1" customWidth="1"/>
    <col min="20" max="20" width="15.7265625" style="32" customWidth="1"/>
    <col min="21" max="33" width="14.1796875" style="32" bestFit="1" customWidth="1"/>
    <col min="34" max="34" width="15.81640625" style="32" customWidth="1"/>
    <col min="35" max="16384" width="11.453125" style="32"/>
  </cols>
  <sheetData>
    <row r="1" spans="2:34" x14ac:dyDescent="0.35">
      <c r="C1" s="7"/>
      <c r="D1" s="7"/>
      <c r="E1" s="7"/>
    </row>
    <row r="2" spans="2:34" x14ac:dyDescent="0.35">
      <c r="B2" s="303" t="s">
        <v>232</v>
      </c>
      <c r="C2" s="303"/>
      <c r="D2" s="183" t="s">
        <v>233</v>
      </c>
      <c r="E2" s="7"/>
    </row>
    <row r="3" spans="2:34" x14ac:dyDescent="0.35">
      <c r="B3" s="304" t="s">
        <v>44</v>
      </c>
      <c r="C3" s="305"/>
      <c r="D3" s="183" t="s">
        <v>219</v>
      </c>
      <c r="E3" s="7"/>
    </row>
    <row r="4" spans="2:34" x14ac:dyDescent="0.35">
      <c r="B4" s="294" t="s">
        <v>239</v>
      </c>
      <c r="C4" s="294"/>
      <c r="D4" s="193">
        <v>80548.399999999994</v>
      </c>
      <c r="E4" s="7"/>
    </row>
    <row r="5" spans="2:34" x14ac:dyDescent="0.35">
      <c r="B5" s="294" t="s">
        <v>235</v>
      </c>
      <c r="C5" s="294"/>
      <c r="D5" s="193">
        <f>('Costos Alternativa 2'!C14*5)+'Costos Alternativa 2'!C8</f>
        <v>7673.1049999999987</v>
      </c>
      <c r="E5" s="7"/>
    </row>
    <row r="6" spans="2:34" x14ac:dyDescent="0.35">
      <c r="B6" s="306" t="s">
        <v>234</v>
      </c>
      <c r="C6" s="306"/>
      <c r="D6" s="194">
        <f>D4-D5</f>
        <v>72875.294999999998</v>
      </c>
      <c r="E6" s="7"/>
    </row>
    <row r="7" spans="2:34" x14ac:dyDescent="0.35">
      <c r="C7" s="7"/>
      <c r="D7" s="7"/>
      <c r="E7" s="7"/>
    </row>
    <row r="8" spans="2:34" x14ac:dyDescent="0.35">
      <c r="B8" s="303" t="s">
        <v>231</v>
      </c>
      <c r="C8" s="303"/>
      <c r="D8" s="183" t="s">
        <v>41</v>
      </c>
      <c r="E8" s="7"/>
    </row>
    <row r="9" spans="2:34" ht="29" x14ac:dyDescent="0.35">
      <c r="B9" s="292" t="s">
        <v>44</v>
      </c>
      <c r="C9" s="293"/>
      <c r="D9" s="195" t="s">
        <v>296</v>
      </c>
      <c r="E9" s="7"/>
    </row>
    <row r="10" spans="2:34" x14ac:dyDescent="0.35">
      <c r="B10" s="294" t="s">
        <v>236</v>
      </c>
      <c r="C10" s="294"/>
      <c r="D10" s="184">
        <v>204.74</v>
      </c>
      <c r="E10" s="7"/>
    </row>
    <row r="11" spans="2:34" x14ac:dyDescent="0.35">
      <c r="B11" s="294" t="s">
        <v>237</v>
      </c>
      <c r="C11" s="294"/>
      <c r="D11" s="184">
        <v>108.49</v>
      </c>
      <c r="E11" s="7"/>
    </row>
    <row r="12" spans="2:34" ht="15.5" x14ac:dyDescent="0.35">
      <c r="B12" s="185"/>
      <c r="C12" s="185"/>
      <c r="D12" s="186"/>
      <c r="E12" s="7"/>
    </row>
    <row r="13" spans="2:34" x14ac:dyDescent="0.35">
      <c r="B13" s="33" t="s">
        <v>228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4" x14ac:dyDescent="0.35">
      <c r="B14" s="297" t="s">
        <v>229</v>
      </c>
      <c r="C14" s="161">
        <v>2019</v>
      </c>
      <c r="D14" s="161">
        <v>2020</v>
      </c>
      <c r="E14" s="250">
        <v>2021</v>
      </c>
      <c r="F14" s="250">
        <v>2022</v>
      </c>
      <c r="G14" s="250">
        <v>2023</v>
      </c>
      <c r="H14" s="250">
        <v>2024</v>
      </c>
      <c r="I14" s="250">
        <v>2025</v>
      </c>
      <c r="J14" s="250">
        <v>2026</v>
      </c>
      <c r="K14" s="250">
        <v>2027</v>
      </c>
      <c r="L14" s="250">
        <v>2028</v>
      </c>
      <c r="M14" s="250">
        <v>2029</v>
      </c>
      <c r="N14" s="250">
        <v>2030</v>
      </c>
      <c r="O14" s="250">
        <v>2031</v>
      </c>
      <c r="P14" s="250">
        <v>2032</v>
      </c>
      <c r="Q14" s="250">
        <v>2033</v>
      </c>
      <c r="R14" s="250">
        <v>2034</v>
      </c>
      <c r="S14" s="250">
        <v>2035</v>
      </c>
      <c r="T14" s="250">
        <v>2036</v>
      </c>
      <c r="U14" s="250">
        <v>2037</v>
      </c>
      <c r="V14" s="250">
        <v>2038</v>
      </c>
      <c r="W14" s="250">
        <v>2039</v>
      </c>
      <c r="X14" s="250">
        <v>2040</v>
      </c>
      <c r="Y14" s="250">
        <v>2041</v>
      </c>
      <c r="Z14" s="250">
        <v>2042</v>
      </c>
      <c r="AA14" s="250">
        <v>2043</v>
      </c>
      <c r="AB14" s="250">
        <v>2044</v>
      </c>
      <c r="AC14" s="250">
        <v>2045</v>
      </c>
      <c r="AD14" s="250">
        <v>2046</v>
      </c>
      <c r="AE14" s="250">
        <v>2047</v>
      </c>
      <c r="AF14" s="250">
        <v>2048</v>
      </c>
      <c r="AG14" s="250">
        <v>2049</v>
      </c>
      <c r="AH14" s="250">
        <v>2050</v>
      </c>
    </row>
    <row r="15" spans="2:34" x14ac:dyDescent="0.35">
      <c r="B15" s="297"/>
      <c r="C15" s="161">
        <v>1</v>
      </c>
      <c r="D15" s="161">
        <v>2</v>
      </c>
      <c r="E15" s="161">
        <v>3</v>
      </c>
      <c r="F15" s="161">
        <v>4</v>
      </c>
      <c r="G15" s="161">
        <v>5</v>
      </c>
      <c r="H15" s="161">
        <v>6</v>
      </c>
      <c r="I15" s="161">
        <v>7</v>
      </c>
      <c r="J15" s="161">
        <v>8</v>
      </c>
      <c r="K15" s="161">
        <v>9</v>
      </c>
      <c r="L15" s="161">
        <v>10</v>
      </c>
      <c r="M15" s="161">
        <v>11</v>
      </c>
      <c r="N15" s="161">
        <v>12</v>
      </c>
      <c r="O15" s="161">
        <v>13</v>
      </c>
      <c r="P15" s="161">
        <v>14</v>
      </c>
      <c r="Q15" s="161">
        <v>15</v>
      </c>
      <c r="R15" s="161">
        <v>16</v>
      </c>
      <c r="S15" s="161">
        <v>17</v>
      </c>
      <c r="T15" s="161">
        <v>18</v>
      </c>
      <c r="U15" s="161">
        <v>19</v>
      </c>
      <c r="V15" s="161">
        <v>20</v>
      </c>
      <c r="W15" s="161">
        <v>21</v>
      </c>
      <c r="X15" s="161">
        <v>22</v>
      </c>
      <c r="Y15" s="161">
        <v>23</v>
      </c>
      <c r="Z15" s="161">
        <v>24</v>
      </c>
      <c r="AA15" s="161">
        <v>25</v>
      </c>
      <c r="AB15" s="161">
        <v>26</v>
      </c>
      <c r="AC15" s="161">
        <v>27</v>
      </c>
      <c r="AD15" s="161">
        <v>28</v>
      </c>
      <c r="AE15" s="161">
        <v>29</v>
      </c>
      <c r="AF15" s="161">
        <v>30</v>
      </c>
      <c r="AG15" s="161">
        <v>31</v>
      </c>
      <c r="AH15" s="161">
        <v>32</v>
      </c>
    </row>
    <row r="16" spans="2:34" x14ac:dyDescent="0.35">
      <c r="B16" s="54" t="s">
        <v>230</v>
      </c>
      <c r="C16" s="187">
        <f t="shared" ref="C16:AH16" si="0">SUM(C17:C18)</f>
        <v>9477232.2722500004</v>
      </c>
      <c r="D16" s="187">
        <f t="shared" si="0"/>
        <v>9477232.2722500004</v>
      </c>
      <c r="E16" s="187">
        <f t="shared" si="0"/>
        <v>9477232.2722500004</v>
      </c>
      <c r="F16" s="187">
        <f t="shared" si="0"/>
        <v>9477232.2722500004</v>
      </c>
      <c r="G16" s="187">
        <f t="shared" si="0"/>
        <v>9477232.2722500004</v>
      </c>
      <c r="H16" s="187">
        <f t="shared" si="0"/>
        <v>9477232.2722500004</v>
      </c>
      <c r="I16" s="187">
        <f t="shared" si="0"/>
        <v>9477232.2722500004</v>
      </c>
      <c r="J16" s="187">
        <f t="shared" si="0"/>
        <v>9477232.2722500004</v>
      </c>
      <c r="K16" s="187">
        <f t="shared" si="0"/>
        <v>9477232.2722500004</v>
      </c>
      <c r="L16" s="187">
        <f t="shared" si="0"/>
        <v>9477232.2722500004</v>
      </c>
      <c r="M16" s="187">
        <f t="shared" si="0"/>
        <v>9477232.2722500004</v>
      </c>
      <c r="N16" s="187">
        <f t="shared" si="0"/>
        <v>9477232.2722500004</v>
      </c>
      <c r="O16" s="187">
        <f t="shared" si="0"/>
        <v>9477232.2722500004</v>
      </c>
      <c r="P16" s="187">
        <f t="shared" si="0"/>
        <v>9477232.2722500004</v>
      </c>
      <c r="Q16" s="187">
        <f t="shared" si="0"/>
        <v>9477232.2722500004</v>
      </c>
      <c r="R16" s="187">
        <f t="shared" si="0"/>
        <v>9477232.2722500004</v>
      </c>
      <c r="S16" s="187">
        <f t="shared" si="0"/>
        <v>9477232.2722500004</v>
      </c>
      <c r="T16" s="187">
        <f t="shared" si="0"/>
        <v>9477232.2722500004</v>
      </c>
      <c r="U16" s="187">
        <f t="shared" si="0"/>
        <v>9477232.2722500004</v>
      </c>
      <c r="V16" s="187">
        <f t="shared" si="0"/>
        <v>9477232.2722500004</v>
      </c>
      <c r="W16" s="187">
        <f t="shared" si="0"/>
        <v>9477232.2722500004</v>
      </c>
      <c r="X16" s="187">
        <f t="shared" si="0"/>
        <v>9477232.2722500004</v>
      </c>
      <c r="Y16" s="187">
        <f t="shared" si="0"/>
        <v>9477232.2722500004</v>
      </c>
      <c r="Z16" s="187">
        <f t="shared" si="0"/>
        <v>9477232.2722500004</v>
      </c>
      <c r="AA16" s="187">
        <f t="shared" si="0"/>
        <v>9477232.2722500004</v>
      </c>
      <c r="AB16" s="187">
        <f t="shared" si="0"/>
        <v>9477232.2722500004</v>
      </c>
      <c r="AC16" s="187">
        <f t="shared" si="0"/>
        <v>9477232.2722500004</v>
      </c>
      <c r="AD16" s="187">
        <f t="shared" si="0"/>
        <v>9477232.2722500004</v>
      </c>
      <c r="AE16" s="187">
        <f t="shared" si="0"/>
        <v>9477232.2722500004</v>
      </c>
      <c r="AF16" s="187">
        <f t="shared" si="0"/>
        <v>9477232.2722500004</v>
      </c>
      <c r="AG16" s="187">
        <f t="shared" si="0"/>
        <v>9477232.2722500004</v>
      </c>
      <c r="AH16" s="187">
        <f t="shared" si="0"/>
        <v>9477232.2722500004</v>
      </c>
    </row>
    <row r="17" spans="2:34" s="4" customFormat="1" ht="72.5" x14ac:dyDescent="0.35">
      <c r="B17" s="189" t="s">
        <v>238</v>
      </c>
      <c r="C17" s="188">
        <f>D10*D5</f>
        <v>1570991.5176999997</v>
      </c>
      <c r="D17" s="188">
        <f>C17</f>
        <v>1570991.5176999997</v>
      </c>
      <c r="E17" s="188">
        <f t="shared" ref="E17:AH18" si="1">D17</f>
        <v>1570991.5176999997</v>
      </c>
      <c r="F17" s="188">
        <f>E17</f>
        <v>1570991.5176999997</v>
      </c>
      <c r="G17" s="188">
        <f t="shared" si="1"/>
        <v>1570991.5176999997</v>
      </c>
      <c r="H17" s="188">
        <f t="shared" si="1"/>
        <v>1570991.5176999997</v>
      </c>
      <c r="I17" s="188">
        <f t="shared" si="1"/>
        <v>1570991.5176999997</v>
      </c>
      <c r="J17" s="188">
        <f t="shared" si="1"/>
        <v>1570991.5176999997</v>
      </c>
      <c r="K17" s="188">
        <f t="shared" si="1"/>
        <v>1570991.5176999997</v>
      </c>
      <c r="L17" s="188">
        <f t="shared" si="1"/>
        <v>1570991.5176999997</v>
      </c>
      <c r="M17" s="188">
        <f t="shared" si="1"/>
        <v>1570991.5176999997</v>
      </c>
      <c r="N17" s="188">
        <f t="shared" si="1"/>
        <v>1570991.5176999997</v>
      </c>
      <c r="O17" s="188">
        <f t="shared" si="1"/>
        <v>1570991.5176999997</v>
      </c>
      <c r="P17" s="188">
        <f t="shared" si="1"/>
        <v>1570991.5176999997</v>
      </c>
      <c r="Q17" s="188">
        <f t="shared" si="1"/>
        <v>1570991.5176999997</v>
      </c>
      <c r="R17" s="188">
        <f t="shared" si="1"/>
        <v>1570991.5176999997</v>
      </c>
      <c r="S17" s="188">
        <f t="shared" si="1"/>
        <v>1570991.5176999997</v>
      </c>
      <c r="T17" s="188">
        <f t="shared" si="1"/>
        <v>1570991.5176999997</v>
      </c>
      <c r="U17" s="188">
        <f t="shared" si="1"/>
        <v>1570991.5176999997</v>
      </c>
      <c r="V17" s="188">
        <f t="shared" si="1"/>
        <v>1570991.5176999997</v>
      </c>
      <c r="W17" s="188">
        <f t="shared" si="1"/>
        <v>1570991.5176999997</v>
      </c>
      <c r="X17" s="188">
        <f t="shared" si="1"/>
        <v>1570991.5176999997</v>
      </c>
      <c r="Y17" s="188">
        <f t="shared" si="1"/>
        <v>1570991.5176999997</v>
      </c>
      <c r="Z17" s="188">
        <f t="shared" si="1"/>
        <v>1570991.5176999997</v>
      </c>
      <c r="AA17" s="188">
        <f t="shared" si="1"/>
        <v>1570991.5176999997</v>
      </c>
      <c r="AB17" s="188">
        <f t="shared" si="1"/>
        <v>1570991.5176999997</v>
      </c>
      <c r="AC17" s="188">
        <f t="shared" si="1"/>
        <v>1570991.5176999997</v>
      </c>
      <c r="AD17" s="188">
        <f t="shared" si="1"/>
        <v>1570991.5176999997</v>
      </c>
      <c r="AE17" s="188">
        <f t="shared" si="1"/>
        <v>1570991.5176999997</v>
      </c>
      <c r="AF17" s="188">
        <f t="shared" si="1"/>
        <v>1570991.5176999997</v>
      </c>
      <c r="AG17" s="188">
        <f t="shared" si="1"/>
        <v>1570991.5176999997</v>
      </c>
      <c r="AH17" s="188">
        <f t="shared" si="1"/>
        <v>1570991.5176999997</v>
      </c>
    </row>
    <row r="18" spans="2:34" s="4" customFormat="1" ht="69.75" customHeight="1" x14ac:dyDescent="0.35">
      <c r="B18" s="189" t="s">
        <v>240</v>
      </c>
      <c r="C18" s="188">
        <f>D11*D6</f>
        <v>7906240.7545499997</v>
      </c>
      <c r="D18" s="188">
        <f>C18</f>
        <v>7906240.7545499997</v>
      </c>
      <c r="E18" s="188">
        <f>D18</f>
        <v>7906240.7545499997</v>
      </c>
      <c r="F18" s="188">
        <f t="shared" ref="F18:AG18" si="2">E18</f>
        <v>7906240.7545499997</v>
      </c>
      <c r="G18" s="188">
        <f t="shared" si="2"/>
        <v>7906240.7545499997</v>
      </c>
      <c r="H18" s="188">
        <f t="shared" si="2"/>
        <v>7906240.7545499997</v>
      </c>
      <c r="I18" s="188">
        <f t="shared" si="2"/>
        <v>7906240.7545499997</v>
      </c>
      <c r="J18" s="188">
        <f t="shared" si="2"/>
        <v>7906240.7545499997</v>
      </c>
      <c r="K18" s="188">
        <f t="shared" si="2"/>
        <v>7906240.7545499997</v>
      </c>
      <c r="L18" s="188">
        <f t="shared" si="2"/>
        <v>7906240.7545499997</v>
      </c>
      <c r="M18" s="188">
        <f t="shared" si="2"/>
        <v>7906240.7545499997</v>
      </c>
      <c r="N18" s="188">
        <f t="shared" si="2"/>
        <v>7906240.7545499997</v>
      </c>
      <c r="O18" s="188">
        <f t="shared" si="2"/>
        <v>7906240.7545499997</v>
      </c>
      <c r="P18" s="188">
        <f t="shared" si="2"/>
        <v>7906240.7545499997</v>
      </c>
      <c r="Q18" s="188">
        <f t="shared" si="2"/>
        <v>7906240.7545499997</v>
      </c>
      <c r="R18" s="188">
        <f t="shared" si="2"/>
        <v>7906240.7545499997</v>
      </c>
      <c r="S18" s="188">
        <f t="shared" si="2"/>
        <v>7906240.7545499997</v>
      </c>
      <c r="T18" s="188">
        <f t="shared" si="2"/>
        <v>7906240.7545499997</v>
      </c>
      <c r="U18" s="188">
        <f t="shared" si="2"/>
        <v>7906240.7545499997</v>
      </c>
      <c r="V18" s="188">
        <f t="shared" si="2"/>
        <v>7906240.7545499997</v>
      </c>
      <c r="W18" s="188">
        <f t="shared" si="2"/>
        <v>7906240.7545499997</v>
      </c>
      <c r="X18" s="188">
        <f t="shared" si="2"/>
        <v>7906240.7545499997</v>
      </c>
      <c r="Y18" s="188">
        <f t="shared" si="2"/>
        <v>7906240.7545499997</v>
      </c>
      <c r="Z18" s="188">
        <f t="shared" si="2"/>
        <v>7906240.7545499997</v>
      </c>
      <c r="AA18" s="188">
        <f t="shared" si="2"/>
        <v>7906240.7545499997</v>
      </c>
      <c r="AB18" s="188">
        <f t="shared" si="2"/>
        <v>7906240.7545499997</v>
      </c>
      <c r="AC18" s="188">
        <f t="shared" si="2"/>
        <v>7906240.7545499997</v>
      </c>
      <c r="AD18" s="188">
        <f t="shared" si="2"/>
        <v>7906240.7545499997</v>
      </c>
      <c r="AE18" s="188">
        <f t="shared" si="2"/>
        <v>7906240.7545499997</v>
      </c>
      <c r="AF18" s="188">
        <f t="shared" si="2"/>
        <v>7906240.7545499997</v>
      </c>
      <c r="AG18" s="188">
        <f t="shared" si="2"/>
        <v>7906240.7545499997</v>
      </c>
      <c r="AH18" s="188">
        <f t="shared" si="1"/>
        <v>7906240.7545499997</v>
      </c>
    </row>
    <row r="19" spans="2:34" x14ac:dyDescent="0.35">
      <c r="T19" s="33"/>
    </row>
    <row r="20" spans="2:34" x14ac:dyDescent="0.35">
      <c r="C20" s="298" t="s">
        <v>300</v>
      </c>
      <c r="D20" s="298"/>
      <c r="E20" s="298"/>
      <c r="G20" s="296"/>
      <c r="H20" s="296"/>
      <c r="I20" s="296"/>
    </row>
    <row r="21" spans="2:34" ht="15" customHeight="1" x14ac:dyDescent="0.35">
      <c r="C21" s="299" t="s">
        <v>41</v>
      </c>
      <c r="D21" s="299" t="s">
        <v>46</v>
      </c>
      <c r="E21" s="301" t="s">
        <v>53</v>
      </c>
      <c r="G21" s="308"/>
      <c r="H21" s="308"/>
      <c r="I21" s="307"/>
    </row>
    <row r="22" spans="2:34" x14ac:dyDescent="0.35">
      <c r="C22" s="300"/>
      <c r="D22" s="300"/>
      <c r="E22" s="302"/>
      <c r="G22" s="308"/>
      <c r="H22" s="308"/>
      <c r="I22" s="307"/>
    </row>
    <row r="23" spans="2:34" x14ac:dyDescent="0.35">
      <c r="C23" s="54">
        <v>2019</v>
      </c>
      <c r="D23" s="54">
        <v>0</v>
      </c>
      <c r="E23" s="38"/>
      <c r="G23" s="196"/>
      <c r="H23" s="196"/>
      <c r="I23" s="53"/>
    </row>
    <row r="24" spans="2:34" x14ac:dyDescent="0.35">
      <c r="C24" s="54">
        <f t="shared" ref="C24:D39" si="3">+C23+1</f>
        <v>2020</v>
      </c>
      <c r="D24" s="54">
        <f t="shared" si="3"/>
        <v>1</v>
      </c>
      <c r="E24" s="38"/>
      <c r="G24" s="196"/>
      <c r="H24" s="196"/>
      <c r="I24" s="53"/>
    </row>
    <row r="25" spans="2:34" x14ac:dyDescent="0.35">
      <c r="C25" s="54">
        <f t="shared" si="3"/>
        <v>2021</v>
      </c>
      <c r="D25" s="54">
        <f t="shared" si="3"/>
        <v>2</v>
      </c>
      <c r="E25" s="38"/>
      <c r="G25" s="196"/>
      <c r="H25" s="196"/>
      <c r="I25" s="53"/>
    </row>
    <row r="26" spans="2:34" x14ac:dyDescent="0.35">
      <c r="C26" s="54">
        <f t="shared" si="3"/>
        <v>2022</v>
      </c>
      <c r="D26" s="54">
        <f t="shared" si="3"/>
        <v>3</v>
      </c>
      <c r="E26" s="190">
        <f>E16</f>
        <v>9477232.2722500004</v>
      </c>
      <c r="G26" s="196"/>
      <c r="H26" s="196"/>
      <c r="I26" s="197"/>
      <c r="J26" s="191"/>
    </row>
    <row r="27" spans="2:34" x14ac:dyDescent="0.35">
      <c r="C27" s="54">
        <f t="shared" si="3"/>
        <v>2023</v>
      </c>
      <c r="D27" s="54">
        <f t="shared" si="3"/>
        <v>4</v>
      </c>
      <c r="E27" s="190">
        <f>F16</f>
        <v>9477232.2722500004</v>
      </c>
      <c r="G27" s="196"/>
      <c r="H27" s="196"/>
      <c r="I27" s="197"/>
      <c r="J27" s="191"/>
    </row>
    <row r="28" spans="2:34" x14ac:dyDescent="0.35">
      <c r="C28" s="54">
        <f t="shared" si="3"/>
        <v>2024</v>
      </c>
      <c r="D28" s="54">
        <f t="shared" si="3"/>
        <v>5</v>
      </c>
      <c r="E28" s="190">
        <f>G16</f>
        <v>9477232.2722500004</v>
      </c>
      <c r="G28" s="196"/>
      <c r="H28" s="196"/>
      <c r="I28" s="197"/>
      <c r="J28" s="191"/>
    </row>
    <row r="29" spans="2:34" x14ac:dyDescent="0.35">
      <c r="C29" s="54">
        <f t="shared" si="3"/>
        <v>2025</v>
      </c>
      <c r="D29" s="54">
        <f t="shared" si="3"/>
        <v>6</v>
      </c>
      <c r="E29" s="190">
        <f>H16</f>
        <v>9477232.2722500004</v>
      </c>
      <c r="G29" s="196"/>
      <c r="H29" s="196"/>
      <c r="I29" s="197"/>
      <c r="J29" s="191"/>
    </row>
    <row r="30" spans="2:34" x14ac:dyDescent="0.35">
      <c r="C30" s="54">
        <f t="shared" si="3"/>
        <v>2026</v>
      </c>
      <c r="D30" s="54">
        <f t="shared" si="3"/>
        <v>7</v>
      </c>
      <c r="E30" s="190">
        <f>I16</f>
        <v>9477232.2722500004</v>
      </c>
      <c r="G30" s="196"/>
      <c r="H30" s="196"/>
      <c r="I30" s="197"/>
      <c r="J30" s="191"/>
    </row>
    <row r="31" spans="2:34" x14ac:dyDescent="0.35">
      <c r="C31" s="54">
        <f t="shared" si="3"/>
        <v>2027</v>
      </c>
      <c r="D31" s="54">
        <f t="shared" si="3"/>
        <v>8</v>
      </c>
      <c r="E31" s="190">
        <f>J16</f>
        <v>9477232.2722500004</v>
      </c>
      <c r="G31" s="196"/>
      <c r="H31" s="196"/>
      <c r="I31" s="197"/>
      <c r="J31" s="191"/>
    </row>
    <row r="32" spans="2:34" x14ac:dyDescent="0.35">
      <c r="C32" s="54">
        <f t="shared" si="3"/>
        <v>2028</v>
      </c>
      <c r="D32" s="54">
        <f t="shared" si="3"/>
        <v>9</v>
      </c>
      <c r="E32" s="190">
        <f>K16</f>
        <v>9477232.2722500004</v>
      </c>
      <c r="G32" s="196"/>
      <c r="H32" s="196"/>
      <c r="I32" s="197"/>
      <c r="J32" s="191"/>
    </row>
    <row r="33" spans="3:10" x14ac:dyDescent="0.35">
      <c r="C33" s="54">
        <f t="shared" si="3"/>
        <v>2029</v>
      </c>
      <c r="D33" s="54">
        <f t="shared" si="3"/>
        <v>10</v>
      </c>
      <c r="E33" s="190">
        <f>L16</f>
        <v>9477232.2722500004</v>
      </c>
      <c r="G33" s="196"/>
      <c r="H33" s="196"/>
      <c r="I33" s="197"/>
      <c r="J33" s="191"/>
    </row>
    <row r="34" spans="3:10" x14ac:dyDescent="0.35">
      <c r="C34" s="54">
        <f t="shared" si="3"/>
        <v>2030</v>
      </c>
      <c r="D34" s="54">
        <f t="shared" si="3"/>
        <v>11</v>
      </c>
      <c r="E34" s="190">
        <f>M16</f>
        <v>9477232.2722500004</v>
      </c>
      <c r="G34" s="196"/>
      <c r="H34" s="196"/>
      <c r="I34" s="197"/>
      <c r="J34" s="191"/>
    </row>
    <row r="35" spans="3:10" x14ac:dyDescent="0.35">
      <c r="C35" s="54">
        <f t="shared" si="3"/>
        <v>2031</v>
      </c>
      <c r="D35" s="54">
        <f t="shared" si="3"/>
        <v>12</v>
      </c>
      <c r="E35" s="190">
        <f>N16</f>
        <v>9477232.2722500004</v>
      </c>
      <c r="G35" s="196"/>
      <c r="H35" s="196"/>
      <c r="I35" s="197"/>
      <c r="J35" s="191"/>
    </row>
    <row r="36" spans="3:10" x14ac:dyDescent="0.35">
      <c r="C36" s="54">
        <f t="shared" si="3"/>
        <v>2032</v>
      </c>
      <c r="D36" s="54">
        <f t="shared" si="3"/>
        <v>13</v>
      </c>
      <c r="E36" s="190">
        <f>O16</f>
        <v>9477232.2722500004</v>
      </c>
      <c r="G36" s="196"/>
      <c r="H36" s="196"/>
      <c r="I36" s="197"/>
      <c r="J36" s="191"/>
    </row>
    <row r="37" spans="3:10" x14ac:dyDescent="0.35">
      <c r="C37" s="54">
        <f t="shared" si="3"/>
        <v>2033</v>
      </c>
      <c r="D37" s="54">
        <f t="shared" si="3"/>
        <v>14</v>
      </c>
      <c r="E37" s="190">
        <f>P16</f>
        <v>9477232.2722500004</v>
      </c>
      <c r="G37" s="196"/>
      <c r="H37" s="196"/>
      <c r="I37" s="197"/>
      <c r="J37" s="191"/>
    </row>
    <row r="38" spans="3:10" x14ac:dyDescent="0.35">
      <c r="C38" s="54">
        <f t="shared" si="3"/>
        <v>2034</v>
      </c>
      <c r="D38" s="54">
        <f t="shared" si="3"/>
        <v>15</v>
      </c>
      <c r="E38" s="190">
        <f>Q16</f>
        <v>9477232.2722500004</v>
      </c>
      <c r="G38" s="196"/>
      <c r="H38" s="196"/>
      <c r="I38" s="197"/>
      <c r="J38" s="191"/>
    </row>
    <row r="39" spans="3:10" x14ac:dyDescent="0.35">
      <c r="C39" s="54">
        <f t="shared" si="3"/>
        <v>2035</v>
      </c>
      <c r="D39" s="54">
        <f t="shared" si="3"/>
        <v>16</v>
      </c>
      <c r="E39" s="190">
        <f>R16</f>
        <v>9477232.2722500004</v>
      </c>
      <c r="G39" s="196"/>
      <c r="H39" s="196"/>
      <c r="I39" s="197"/>
      <c r="J39" s="191"/>
    </row>
    <row r="40" spans="3:10" x14ac:dyDescent="0.35">
      <c r="C40" s="54">
        <f t="shared" ref="C40:D55" si="4">+C39+1</f>
        <v>2036</v>
      </c>
      <c r="D40" s="54">
        <f t="shared" si="4"/>
        <v>17</v>
      </c>
      <c r="E40" s="190">
        <f>S16</f>
        <v>9477232.2722500004</v>
      </c>
      <c r="G40" s="196"/>
      <c r="H40" s="196"/>
      <c r="I40" s="197"/>
      <c r="J40" s="191"/>
    </row>
    <row r="41" spans="3:10" x14ac:dyDescent="0.35">
      <c r="C41" s="54">
        <f t="shared" si="4"/>
        <v>2037</v>
      </c>
      <c r="D41" s="54">
        <f t="shared" si="4"/>
        <v>18</v>
      </c>
      <c r="E41" s="190">
        <f>T16</f>
        <v>9477232.2722500004</v>
      </c>
      <c r="G41" s="196"/>
      <c r="H41" s="196"/>
      <c r="I41" s="197"/>
      <c r="J41" s="191"/>
    </row>
    <row r="42" spans="3:10" x14ac:dyDescent="0.35">
      <c r="C42" s="54">
        <f t="shared" si="4"/>
        <v>2038</v>
      </c>
      <c r="D42" s="54">
        <f t="shared" si="4"/>
        <v>19</v>
      </c>
      <c r="E42" s="190">
        <f>U16</f>
        <v>9477232.2722500004</v>
      </c>
      <c r="G42" s="196"/>
      <c r="H42" s="196"/>
      <c r="I42" s="197"/>
      <c r="J42" s="191"/>
    </row>
    <row r="43" spans="3:10" x14ac:dyDescent="0.35">
      <c r="C43" s="54">
        <f t="shared" si="4"/>
        <v>2039</v>
      </c>
      <c r="D43" s="54">
        <f t="shared" si="4"/>
        <v>20</v>
      </c>
      <c r="E43" s="190">
        <f>V16</f>
        <v>9477232.2722500004</v>
      </c>
      <c r="G43" s="196"/>
      <c r="H43" s="196"/>
      <c r="I43" s="197"/>
      <c r="J43" s="191"/>
    </row>
    <row r="44" spans="3:10" x14ac:dyDescent="0.35">
      <c r="C44" s="54">
        <f t="shared" si="4"/>
        <v>2040</v>
      </c>
      <c r="D44" s="54">
        <f t="shared" si="4"/>
        <v>21</v>
      </c>
      <c r="E44" s="190">
        <f>W16</f>
        <v>9477232.2722500004</v>
      </c>
      <c r="G44" s="196"/>
      <c r="H44" s="196"/>
      <c r="I44" s="197"/>
      <c r="J44" s="191"/>
    </row>
    <row r="45" spans="3:10" x14ac:dyDescent="0.35">
      <c r="C45" s="54">
        <f t="shared" si="4"/>
        <v>2041</v>
      </c>
      <c r="D45" s="54">
        <f t="shared" si="4"/>
        <v>22</v>
      </c>
      <c r="E45" s="190">
        <f>X16</f>
        <v>9477232.2722500004</v>
      </c>
      <c r="G45" s="196"/>
      <c r="H45" s="196"/>
      <c r="I45" s="197"/>
      <c r="J45" s="191"/>
    </row>
    <row r="46" spans="3:10" x14ac:dyDescent="0.35">
      <c r="C46" s="54">
        <f t="shared" si="4"/>
        <v>2042</v>
      </c>
      <c r="D46" s="54">
        <f t="shared" si="4"/>
        <v>23</v>
      </c>
      <c r="E46" s="190">
        <f>Y16</f>
        <v>9477232.2722500004</v>
      </c>
      <c r="G46" s="196"/>
      <c r="H46" s="196"/>
      <c r="I46" s="197"/>
      <c r="J46" s="191"/>
    </row>
    <row r="47" spans="3:10" x14ac:dyDescent="0.35">
      <c r="C47" s="54">
        <f t="shared" si="4"/>
        <v>2043</v>
      </c>
      <c r="D47" s="54">
        <f t="shared" si="4"/>
        <v>24</v>
      </c>
      <c r="E47" s="190">
        <f>Z16</f>
        <v>9477232.2722500004</v>
      </c>
      <c r="G47" s="196"/>
      <c r="H47" s="196"/>
      <c r="I47" s="197"/>
      <c r="J47" s="191"/>
    </row>
    <row r="48" spans="3:10" x14ac:dyDescent="0.35">
      <c r="C48" s="54">
        <f t="shared" si="4"/>
        <v>2044</v>
      </c>
      <c r="D48" s="54">
        <f t="shared" si="4"/>
        <v>25</v>
      </c>
      <c r="E48" s="190">
        <f>AA16</f>
        <v>9477232.2722500004</v>
      </c>
      <c r="G48" s="196"/>
      <c r="H48" s="196"/>
      <c r="I48" s="197"/>
      <c r="J48" s="191"/>
    </row>
    <row r="49" spans="3:10" x14ac:dyDescent="0.35">
      <c r="C49" s="54">
        <f t="shared" si="4"/>
        <v>2045</v>
      </c>
      <c r="D49" s="54">
        <f t="shared" si="4"/>
        <v>26</v>
      </c>
      <c r="E49" s="190">
        <f>AB16</f>
        <v>9477232.2722500004</v>
      </c>
      <c r="G49" s="196"/>
      <c r="H49" s="196"/>
      <c r="I49" s="197"/>
      <c r="J49" s="191"/>
    </row>
    <row r="50" spans="3:10" x14ac:dyDescent="0.35">
      <c r="C50" s="54">
        <f t="shared" si="4"/>
        <v>2046</v>
      </c>
      <c r="D50" s="54">
        <f t="shared" si="4"/>
        <v>27</v>
      </c>
      <c r="E50" s="190">
        <f>AC16</f>
        <v>9477232.2722500004</v>
      </c>
      <c r="G50" s="196"/>
      <c r="H50" s="196"/>
      <c r="I50" s="197"/>
      <c r="J50" s="191"/>
    </row>
    <row r="51" spans="3:10" x14ac:dyDescent="0.35">
      <c r="C51" s="54">
        <f t="shared" si="4"/>
        <v>2047</v>
      </c>
      <c r="D51" s="54">
        <f t="shared" si="4"/>
        <v>28</v>
      </c>
      <c r="E51" s="190">
        <f>AD16</f>
        <v>9477232.2722500004</v>
      </c>
      <c r="G51" s="196"/>
      <c r="H51" s="196"/>
      <c r="I51" s="197"/>
      <c r="J51" s="191"/>
    </row>
    <row r="52" spans="3:10" x14ac:dyDescent="0.35">
      <c r="C52" s="54">
        <f t="shared" si="4"/>
        <v>2048</v>
      </c>
      <c r="D52" s="54">
        <f t="shared" si="4"/>
        <v>29</v>
      </c>
      <c r="E52" s="190">
        <f>AE16</f>
        <v>9477232.2722500004</v>
      </c>
      <c r="G52" s="196"/>
      <c r="H52" s="196"/>
      <c r="I52" s="197"/>
      <c r="J52" s="191"/>
    </row>
    <row r="53" spans="3:10" x14ac:dyDescent="0.35">
      <c r="C53" s="54">
        <f t="shared" si="4"/>
        <v>2049</v>
      </c>
      <c r="D53" s="54">
        <f t="shared" si="4"/>
        <v>30</v>
      </c>
      <c r="E53" s="190">
        <f>AF16</f>
        <v>9477232.2722500004</v>
      </c>
      <c r="G53" s="196"/>
      <c r="H53" s="196"/>
      <c r="I53" s="197"/>
      <c r="J53" s="191"/>
    </row>
    <row r="54" spans="3:10" x14ac:dyDescent="0.35">
      <c r="C54" s="54">
        <f t="shared" si="4"/>
        <v>2050</v>
      </c>
      <c r="D54" s="54">
        <f t="shared" si="4"/>
        <v>31</v>
      </c>
      <c r="E54" s="190">
        <f>AG16</f>
        <v>9477232.2722500004</v>
      </c>
      <c r="G54" s="196"/>
      <c r="H54" s="196"/>
      <c r="I54" s="197"/>
      <c r="J54" s="191"/>
    </row>
    <row r="55" spans="3:10" x14ac:dyDescent="0.35">
      <c r="C55" s="54">
        <f t="shared" si="4"/>
        <v>2051</v>
      </c>
      <c r="D55" s="54">
        <f t="shared" si="4"/>
        <v>32</v>
      </c>
      <c r="E55" s="190">
        <f>E54</f>
        <v>9477232.2722500004</v>
      </c>
      <c r="G55" s="196"/>
      <c r="H55" s="196"/>
      <c r="I55" s="197"/>
      <c r="J55" s="191"/>
    </row>
    <row r="56" spans="3:10" x14ac:dyDescent="0.35">
      <c r="C56" s="295" t="s">
        <v>0</v>
      </c>
      <c r="D56" s="295"/>
      <c r="E56" s="192">
        <f>SUM(E23:E54)</f>
        <v>274839735.89524996</v>
      </c>
      <c r="G56" s="296"/>
      <c r="H56" s="296"/>
      <c r="I56" s="198"/>
    </row>
    <row r="65" spans="5:33" x14ac:dyDescent="0.35"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</row>
    <row r="66" spans="5:33" x14ac:dyDescent="0.35"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</row>
    <row r="67" spans="5:33" x14ac:dyDescent="0.35"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</row>
    <row r="68" spans="5:33" x14ac:dyDescent="0.35"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</row>
    <row r="69" spans="5:33" x14ac:dyDescent="0.35"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</row>
  </sheetData>
  <mergeCells count="20">
    <mergeCell ref="C56:D56"/>
    <mergeCell ref="G56:H56"/>
    <mergeCell ref="C21:C22"/>
    <mergeCell ref="D21:D22"/>
    <mergeCell ref="E21:E22"/>
    <mergeCell ref="G21:G22"/>
    <mergeCell ref="H21:H22"/>
    <mergeCell ref="I21:I22"/>
    <mergeCell ref="B9:C9"/>
    <mergeCell ref="B10:C10"/>
    <mergeCell ref="B11:C11"/>
    <mergeCell ref="B14:B15"/>
    <mergeCell ref="C20:E20"/>
    <mergeCell ref="G20:I20"/>
    <mergeCell ref="B8:C8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0714-4770-4080-AA53-06333B4E725C}">
  <dimension ref="B2:J43"/>
  <sheetViews>
    <sheetView view="pageBreakPreview" zoomScale="80" zoomScaleNormal="90" zoomScaleSheetLayoutView="80" workbookViewId="0">
      <selection activeCell="C20" sqref="C20"/>
    </sheetView>
  </sheetViews>
  <sheetFormatPr baseColWidth="10" defaultColWidth="12.54296875" defaultRowHeight="14.5" x14ac:dyDescent="0.35"/>
  <cols>
    <col min="1" max="1" width="4.81640625" style="164" customWidth="1"/>
    <col min="2" max="2" width="68.54296875" style="164" customWidth="1"/>
    <col min="3" max="3" width="20.26953125" style="164" customWidth="1"/>
    <col min="4" max="4" width="18.81640625" style="164" customWidth="1"/>
    <col min="5" max="5" width="20.81640625" style="164" customWidth="1"/>
    <col min="6" max="6" width="22.1796875" style="164" customWidth="1"/>
    <col min="7" max="7" width="26.453125" style="164" customWidth="1"/>
    <col min="8" max="8" width="4.453125" style="164" customWidth="1"/>
    <col min="9" max="9" width="22.453125" style="164" customWidth="1"/>
    <col min="10" max="10" width="23.26953125" style="164" customWidth="1"/>
    <col min="11" max="16384" width="12.54296875" style="164"/>
  </cols>
  <sheetData>
    <row r="2" spans="2:10" x14ac:dyDescent="0.35">
      <c r="B2" s="309" t="s">
        <v>271</v>
      </c>
      <c r="C2" s="309"/>
      <c r="D2" s="309"/>
      <c r="E2" s="309"/>
      <c r="F2" s="309"/>
      <c r="G2" s="309"/>
    </row>
    <row r="4" spans="2:10" x14ac:dyDescent="0.35">
      <c r="B4" s="165" t="s">
        <v>210</v>
      </c>
    </row>
    <row r="6" spans="2:10" x14ac:dyDescent="0.35">
      <c r="B6" s="164" t="s">
        <v>249</v>
      </c>
      <c r="C6" s="166">
        <f>72258.77</f>
        <v>72258.77</v>
      </c>
    </row>
    <row r="7" spans="2:10" x14ac:dyDescent="0.35">
      <c r="B7" s="214" t="s">
        <v>248</v>
      </c>
      <c r="C7" s="166">
        <v>71761.850000000006</v>
      </c>
      <c r="E7" s="167"/>
    </row>
    <row r="8" spans="2:10" x14ac:dyDescent="0.35">
      <c r="B8" s="214" t="s">
        <v>247</v>
      </c>
      <c r="C8" s="166">
        <v>496.91999999999825</v>
      </c>
      <c r="D8" s="217"/>
      <c r="E8" s="217"/>
      <c r="F8" s="217"/>
      <c r="G8" s="217"/>
      <c r="H8" s="217"/>
      <c r="I8" s="217"/>
      <c r="J8" s="217"/>
    </row>
    <row r="9" spans="2:10" x14ac:dyDescent="0.35">
      <c r="B9" s="214" t="s">
        <v>251</v>
      </c>
      <c r="C9" s="166">
        <v>14352.37</v>
      </c>
      <c r="D9" s="218"/>
      <c r="E9" s="218"/>
      <c r="F9" s="218"/>
      <c r="G9" s="218"/>
      <c r="H9" s="218"/>
      <c r="I9" s="218"/>
      <c r="J9" s="218"/>
    </row>
    <row r="10" spans="2:10" x14ac:dyDescent="0.35">
      <c r="B10" s="214" t="s">
        <v>252</v>
      </c>
      <c r="C10" s="166">
        <v>14352.37</v>
      </c>
      <c r="D10" s="216"/>
      <c r="E10" s="218"/>
      <c r="F10" s="218"/>
      <c r="G10" s="218"/>
      <c r="H10" s="218"/>
      <c r="I10" s="218"/>
      <c r="J10" s="218"/>
    </row>
    <row r="11" spans="2:10" x14ac:dyDescent="0.35">
      <c r="B11" s="214" t="s">
        <v>253</v>
      </c>
      <c r="C11" s="166">
        <v>14352.37</v>
      </c>
      <c r="D11" s="216"/>
      <c r="E11" s="218"/>
      <c r="F11" s="218"/>
      <c r="G11" s="218"/>
      <c r="H11" s="218"/>
      <c r="I11" s="218"/>
      <c r="J11" s="218"/>
    </row>
    <row r="12" spans="2:10" x14ac:dyDescent="0.35">
      <c r="B12" s="214" t="s">
        <v>254</v>
      </c>
      <c r="C12" s="166">
        <v>14352.37</v>
      </c>
      <c r="D12" s="216"/>
      <c r="E12" s="218"/>
      <c r="F12" s="218"/>
      <c r="G12" s="218"/>
      <c r="H12" s="218"/>
      <c r="I12" s="218"/>
      <c r="J12" s="218"/>
    </row>
    <row r="13" spans="2:10" x14ac:dyDescent="0.35">
      <c r="B13" s="214" t="s">
        <v>255</v>
      </c>
      <c r="C13" s="166">
        <v>14352.37</v>
      </c>
      <c r="D13" s="216"/>
      <c r="E13" s="218"/>
      <c r="F13" s="218"/>
      <c r="G13" s="218"/>
      <c r="H13" s="218"/>
      <c r="I13" s="218"/>
      <c r="J13" s="218"/>
    </row>
    <row r="14" spans="2:10" x14ac:dyDescent="0.35">
      <c r="B14" s="214" t="s">
        <v>272</v>
      </c>
      <c r="C14" s="166">
        <v>1435.2370000000001</v>
      </c>
      <c r="D14" s="216"/>
      <c r="E14" s="219"/>
      <c r="F14" s="219"/>
      <c r="G14" s="219"/>
      <c r="H14" s="219"/>
      <c r="I14" s="217"/>
      <c r="J14" s="216"/>
    </row>
    <row r="15" spans="2:10" x14ac:dyDescent="0.35">
      <c r="B15" s="164" t="s">
        <v>250</v>
      </c>
      <c r="C15" s="166">
        <f>2571841556.32475/C6</f>
        <v>35592.102610171052</v>
      </c>
      <c r="D15" s="216"/>
      <c r="E15" s="219"/>
      <c r="F15" s="219"/>
      <c r="G15" s="219"/>
      <c r="H15" s="219"/>
      <c r="I15" s="217"/>
      <c r="J15" s="216"/>
    </row>
    <row r="16" spans="2:10" x14ac:dyDescent="0.35">
      <c r="C16" s="166"/>
      <c r="D16" s="216"/>
      <c r="E16" s="219"/>
      <c r="F16" s="219"/>
      <c r="G16" s="219"/>
      <c r="H16" s="219"/>
      <c r="I16" s="220"/>
      <c r="J16" s="221"/>
    </row>
    <row r="17" spans="2:10" x14ac:dyDescent="0.35">
      <c r="C17" s="166"/>
      <c r="D17" s="216"/>
      <c r="E17" s="219"/>
      <c r="F17" s="219"/>
      <c r="G17" s="219"/>
      <c r="H17" s="219"/>
      <c r="I17" s="219"/>
      <c r="J17" s="219"/>
    </row>
    <row r="18" spans="2:10" x14ac:dyDescent="0.35">
      <c r="B18" s="164" t="s">
        <v>211</v>
      </c>
      <c r="C18" s="166">
        <f>C6*C15</f>
        <v>2571841556.3247499</v>
      </c>
      <c r="D18" s="219"/>
      <c r="E18" s="219"/>
      <c r="F18" s="219"/>
      <c r="G18" s="219"/>
      <c r="H18" s="219"/>
      <c r="I18" s="219"/>
      <c r="J18" s="219"/>
    </row>
    <row r="19" spans="2:10" x14ac:dyDescent="0.35">
      <c r="D19" s="219"/>
      <c r="E19" s="219"/>
      <c r="F19" s="219"/>
      <c r="G19" s="219"/>
      <c r="H19" s="219"/>
      <c r="I19" s="219"/>
      <c r="J19" s="216"/>
    </row>
    <row r="20" spans="2:10" x14ac:dyDescent="0.35">
      <c r="B20" s="164" t="s">
        <v>212</v>
      </c>
      <c r="C20" s="215" t="s">
        <v>302</v>
      </c>
    </row>
    <row r="21" spans="2:10" x14ac:dyDescent="0.35">
      <c r="B21" s="164" t="s">
        <v>267</v>
      </c>
      <c r="C21" s="215" t="s">
        <v>268</v>
      </c>
    </row>
    <row r="23" spans="2:10" x14ac:dyDescent="0.35">
      <c r="B23" s="310" t="s">
        <v>213</v>
      </c>
      <c r="C23" s="311"/>
      <c r="D23" s="311"/>
      <c r="E23" s="311"/>
      <c r="F23" s="311"/>
      <c r="G23" s="312"/>
    </row>
    <row r="24" spans="2:10" ht="20.25" customHeight="1" x14ac:dyDescent="0.35">
      <c r="B24" s="313"/>
      <c r="C24" s="314"/>
      <c r="D24" s="314"/>
      <c r="E24" s="314"/>
      <c r="F24" s="314"/>
      <c r="G24" s="315"/>
    </row>
    <row r="25" spans="2:10" x14ac:dyDescent="0.35">
      <c r="B25" s="168"/>
      <c r="C25" s="168"/>
      <c r="D25" s="168"/>
      <c r="E25" s="168"/>
      <c r="F25" s="168"/>
      <c r="G25" s="168"/>
    </row>
    <row r="26" spans="2:10" ht="39" customHeight="1" x14ac:dyDescent="0.35">
      <c r="B26" s="180" t="s">
        <v>44</v>
      </c>
      <c r="C26" s="181" t="s">
        <v>214</v>
      </c>
      <c r="D26" s="181" t="s">
        <v>215</v>
      </c>
      <c r="E26" s="182" t="s">
        <v>216</v>
      </c>
      <c r="F26" s="182" t="s">
        <v>217</v>
      </c>
      <c r="G26" s="182" t="s">
        <v>218</v>
      </c>
    </row>
    <row r="27" spans="2:10" ht="8.25" customHeight="1" x14ac:dyDescent="0.35"/>
    <row r="29" spans="2:10" ht="87" x14ac:dyDescent="0.35">
      <c r="B29" s="213" t="s">
        <v>260</v>
      </c>
      <c r="C29" s="171" t="s">
        <v>219</v>
      </c>
      <c r="D29" s="172">
        <f>C9</f>
        <v>14352.37</v>
      </c>
      <c r="E29" s="173">
        <f>C15/1.16</f>
        <v>30682.847077733666</v>
      </c>
      <c r="F29" s="173">
        <f>D29*E29</f>
        <v>440371573.91305238</v>
      </c>
      <c r="G29" s="173">
        <f>F29*1.16</f>
        <v>510831025.73914075</v>
      </c>
      <c r="I29" s="174"/>
      <c r="J29" s="174"/>
    </row>
    <row r="30" spans="2:10" ht="87" x14ac:dyDescent="0.35">
      <c r="B30" s="213" t="s">
        <v>261</v>
      </c>
      <c r="C30" s="171" t="s">
        <v>219</v>
      </c>
      <c r="D30" s="172">
        <f>D29</f>
        <v>14352.37</v>
      </c>
      <c r="E30" s="173">
        <f>E29</f>
        <v>30682.847077733666</v>
      </c>
      <c r="F30" s="173">
        <f t="shared" ref="F30" si="0">D30*E30</f>
        <v>440371573.91305238</v>
      </c>
      <c r="G30" s="173">
        <f t="shared" ref="G30" si="1">F30*1.16</f>
        <v>510831025.73914075</v>
      </c>
      <c r="I30" s="174"/>
      <c r="J30" s="174"/>
    </row>
    <row r="31" spans="2:10" ht="87" x14ac:dyDescent="0.35">
      <c r="B31" s="213" t="s">
        <v>262</v>
      </c>
      <c r="C31" s="171" t="s">
        <v>219</v>
      </c>
      <c r="D31" s="172">
        <f>D30</f>
        <v>14352.37</v>
      </c>
      <c r="E31" s="173">
        <f t="shared" ref="E31:E34" si="2">E30</f>
        <v>30682.847077733666</v>
      </c>
      <c r="F31" s="173">
        <f t="shared" ref="F31:F33" si="3">D31*E31</f>
        <v>440371573.91305238</v>
      </c>
      <c r="G31" s="173">
        <f t="shared" ref="G31:G33" si="4">F31*1.16</f>
        <v>510831025.73914075</v>
      </c>
      <c r="I31" s="174"/>
      <c r="J31" s="174"/>
    </row>
    <row r="32" spans="2:10" ht="87" x14ac:dyDescent="0.35">
      <c r="B32" s="213" t="s">
        <v>263</v>
      </c>
      <c r="C32" s="171" t="s">
        <v>219</v>
      </c>
      <c r="D32" s="172">
        <f t="shared" ref="D32:D33" si="5">D31</f>
        <v>14352.37</v>
      </c>
      <c r="E32" s="173">
        <f t="shared" si="2"/>
        <v>30682.847077733666</v>
      </c>
      <c r="F32" s="173">
        <f t="shared" si="3"/>
        <v>440371573.91305238</v>
      </c>
      <c r="G32" s="173">
        <f t="shared" si="4"/>
        <v>510831025.73914075</v>
      </c>
      <c r="I32" s="174"/>
      <c r="J32" s="174"/>
    </row>
    <row r="33" spans="2:10" ht="87" x14ac:dyDescent="0.35">
      <c r="B33" s="213" t="s">
        <v>264</v>
      </c>
      <c r="C33" s="171" t="s">
        <v>219</v>
      </c>
      <c r="D33" s="172">
        <f t="shared" si="5"/>
        <v>14352.37</v>
      </c>
      <c r="E33" s="173">
        <f t="shared" si="2"/>
        <v>30682.847077733666</v>
      </c>
      <c r="F33" s="173">
        <f t="shared" si="3"/>
        <v>440371573.91305238</v>
      </c>
      <c r="G33" s="173">
        <f t="shared" si="4"/>
        <v>510831025.73914075</v>
      </c>
      <c r="I33" s="174"/>
      <c r="J33" s="174"/>
    </row>
    <row r="34" spans="2:10" ht="43.5" x14ac:dyDescent="0.35">
      <c r="B34" s="170" t="s">
        <v>265</v>
      </c>
      <c r="C34" s="171" t="s">
        <v>219</v>
      </c>
      <c r="D34" s="172">
        <f>C8</f>
        <v>496.91999999999825</v>
      </c>
      <c r="E34" s="173">
        <f t="shared" si="2"/>
        <v>30682.847077733666</v>
      </c>
      <c r="F34" s="173">
        <f t="shared" ref="F34" si="6">D34*E34</f>
        <v>15246920.36986736</v>
      </c>
      <c r="G34" s="173">
        <f t="shared" ref="G34" si="7">F34*1.16</f>
        <v>17686427.629046138</v>
      </c>
      <c r="I34" s="174"/>
      <c r="J34" s="174"/>
    </row>
    <row r="35" spans="2:10" x14ac:dyDescent="0.35">
      <c r="B35" s="175" t="s">
        <v>220</v>
      </c>
      <c r="C35" s="175"/>
      <c r="D35" s="175"/>
      <c r="E35" s="175"/>
      <c r="F35" s="176">
        <f>SUM(F29:F34)</f>
        <v>2217104789.9351292</v>
      </c>
      <c r="G35" s="176">
        <f>SUM(G29:G34)</f>
        <v>2571841556.3247495</v>
      </c>
      <c r="I35" s="174"/>
      <c r="J35" s="174"/>
    </row>
    <row r="36" spans="2:10" x14ac:dyDescent="0.35">
      <c r="B36" s="223" t="s">
        <v>266</v>
      </c>
      <c r="C36" s="177"/>
      <c r="D36" s="177"/>
      <c r="E36" s="177"/>
    </row>
    <row r="38" spans="2:10" x14ac:dyDescent="0.35">
      <c r="C38" s="169" t="s">
        <v>41</v>
      </c>
      <c r="D38" s="169" t="s">
        <v>1</v>
      </c>
      <c r="E38" s="169" t="s">
        <v>221</v>
      </c>
      <c r="F38" s="226"/>
    </row>
    <row r="39" spans="2:10" x14ac:dyDescent="0.35">
      <c r="C39" s="178">
        <v>2019</v>
      </c>
      <c r="D39" s="178">
        <v>0.32</v>
      </c>
      <c r="E39" s="179">
        <f>D39*$F$35</f>
        <v>709473532.77924132</v>
      </c>
    </row>
    <row r="40" spans="2:10" x14ac:dyDescent="0.35">
      <c r="C40" s="178">
        <v>2020</v>
      </c>
      <c r="D40" s="178">
        <v>0.23</v>
      </c>
      <c r="E40" s="179">
        <f>D40*$F$35</f>
        <v>509934101.68507975</v>
      </c>
    </row>
    <row r="41" spans="2:10" x14ac:dyDescent="0.35">
      <c r="C41" s="178">
        <v>2021</v>
      </c>
      <c r="D41" s="178">
        <v>0.26</v>
      </c>
      <c r="E41" s="179">
        <f>D41*$F$35</f>
        <v>576447245.38313365</v>
      </c>
    </row>
    <row r="42" spans="2:10" x14ac:dyDescent="0.35">
      <c r="C42" s="178">
        <v>2022</v>
      </c>
      <c r="D42" s="178">
        <v>0.19</v>
      </c>
      <c r="E42" s="179">
        <f>D42*$F$35</f>
        <v>421249910.08767456</v>
      </c>
    </row>
    <row r="43" spans="2:10" x14ac:dyDescent="0.35">
      <c r="C43" s="316" t="s">
        <v>0</v>
      </c>
      <c r="D43" s="317"/>
      <c r="E43" s="179">
        <f>SUM(E39:E42)</f>
        <v>2217104789.9351292</v>
      </c>
      <c r="F43" s="174"/>
    </row>
  </sheetData>
  <mergeCells count="3">
    <mergeCell ref="B2:G2"/>
    <mergeCell ref="B23:G24"/>
    <mergeCell ref="C43:D43"/>
  </mergeCells>
  <phoneticPr fontId="21" type="noConversion"/>
  <pageMargins left="0.70866141732283472" right="0.70866141732283472" top="0.74803149606299213" bottom="0.74803149606299213" header="0.31496062992125984" footer="0.31496062992125984"/>
  <pageSetup scale="49" orientation="landscape" r:id="rId1"/>
  <headerFooter>
    <oddFooter>&amp;C&amp;P</oddFooter>
  </headerFooter>
  <rowBreaks count="1" manualBreakCount="1">
    <brk id="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Portada</vt:lpstr>
      <vt:lpstr>Desglose Componentes</vt:lpstr>
      <vt:lpstr>Datos del Proyecto</vt:lpstr>
      <vt:lpstr>Calendario</vt:lpstr>
      <vt:lpstr>Sit. Actual_Sit. Sin Proy</vt:lpstr>
      <vt:lpstr>Sit. Con Proyecto</vt:lpstr>
      <vt:lpstr>Costos Op y M</vt:lpstr>
      <vt:lpstr>Costos Op y M Alt 2</vt:lpstr>
      <vt:lpstr>Costos Alternativa 2</vt:lpstr>
      <vt:lpstr>Análisis de Alternativas</vt:lpstr>
      <vt:lpstr>Análisis de Sensibilidad</vt:lpstr>
      <vt:lpstr>Proyección de Población</vt:lpstr>
      <vt:lpstr>Levantamiento</vt:lpstr>
      <vt:lpstr>'Costos Alternativa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 05</dc:creator>
  <cp:lastModifiedBy>Marcela Andrade</cp:lastModifiedBy>
  <cp:lastPrinted>2015-11-07T21:03:29Z</cp:lastPrinted>
  <dcterms:created xsi:type="dcterms:W3CDTF">2015-10-28T18:46:31Z</dcterms:created>
  <dcterms:modified xsi:type="dcterms:W3CDTF">2021-11-10T05:18:48Z</dcterms:modified>
</cp:coreProperties>
</file>