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nte.Cu\Documents\PUBLICACIONES PÁGINA\PUBLICACION ENERO\"/>
    </mc:Choice>
  </mc:AlternateContent>
  <xr:revisionPtr revIDLastSave="0" documentId="13_ncr:1_{6367A5A1-4A5A-4C18-B13B-BFECD09157FE}" xr6:coauthVersionLast="36" xr6:coauthVersionMax="36" xr10:uidLastSave="{00000000-0000-0000-0000-000000000000}"/>
  <bookViews>
    <workbookView xWindow="240" yWindow="108" windowWidth="23472" windowHeight="9972" xr2:uid="{00000000-000D-0000-FFFF-FFFF00000000}"/>
  </bookViews>
  <sheets>
    <sheet name="ENE" sheetId="1" r:id="rId1"/>
    <sheet name="3ER AJUST" sheetId="3" state="hidden" r:id="rId2"/>
  </sheets>
  <definedNames>
    <definedName name="_xlnm.Print_Area" localSheetId="1">'3ER AJUST'!$A$7:$M$57</definedName>
    <definedName name="_xlnm.Print_Area" localSheetId="0">ENE!$A$4:$M$56</definedName>
  </definedNames>
  <calcPr calcId="191029"/>
</workbook>
</file>

<file path=xl/calcChain.xml><?xml version="1.0" encoding="utf-8"?>
<calcChain xmlns="http://schemas.openxmlformats.org/spreadsheetml/2006/main">
  <c r="C56" i="1" l="1"/>
  <c r="C59" i="1" s="1"/>
  <c r="C69" i="1" s="1"/>
  <c r="L68" i="3"/>
  <c r="J68" i="3"/>
  <c r="C64" i="3"/>
  <c r="D62" i="3"/>
  <c r="C56" i="3"/>
  <c r="C66" i="3" s="1"/>
  <c r="E55" i="3"/>
  <c r="E54" i="3"/>
  <c r="L40" i="3" s="1"/>
  <c r="L42" i="3" s="1"/>
  <c r="E53" i="3"/>
  <c r="K40" i="3" s="1"/>
  <c r="E52" i="3"/>
  <c r="E51" i="3"/>
  <c r="G40" i="3" s="1"/>
  <c r="E50" i="3"/>
  <c r="E49" i="3"/>
  <c r="E48" i="3"/>
  <c r="E47" i="3"/>
  <c r="E46" i="3"/>
  <c r="C40" i="3" s="1"/>
  <c r="L43" i="3"/>
  <c r="J43" i="3"/>
  <c r="O40" i="3"/>
  <c r="J40" i="3"/>
  <c r="J42" i="3" s="1"/>
  <c r="H40" i="3"/>
  <c r="F40" i="3"/>
  <c r="E40" i="3"/>
  <c r="U39" i="3"/>
  <c r="U38" i="3"/>
  <c r="S38" i="3"/>
  <c r="U37" i="3"/>
  <c r="S37" i="3"/>
  <c r="U36" i="3"/>
  <c r="S36" i="3"/>
  <c r="U35" i="3"/>
  <c r="S35" i="3"/>
  <c r="U34" i="3"/>
  <c r="S34" i="3"/>
  <c r="U33" i="3"/>
  <c r="S33" i="3"/>
  <c r="U32" i="3"/>
  <c r="S32" i="3"/>
  <c r="U31" i="3"/>
  <c r="S31" i="3"/>
  <c r="U30" i="3"/>
  <c r="S30" i="3"/>
  <c r="U29" i="3"/>
  <c r="S29" i="3"/>
  <c r="U28" i="3"/>
  <c r="S28" i="3"/>
  <c r="C21" i="3"/>
  <c r="D19" i="3" s="1"/>
  <c r="D20" i="3"/>
  <c r="D17" i="3"/>
  <c r="D13" i="3"/>
  <c r="D12" i="3"/>
  <c r="C67" i="1"/>
  <c r="D65" i="1"/>
  <c r="E58" i="1"/>
  <c r="E55" i="1"/>
  <c r="E54" i="1"/>
  <c r="K40" i="1" s="1"/>
  <c r="E53" i="1"/>
  <c r="E52" i="1"/>
  <c r="E51" i="1"/>
  <c r="F40" i="1" s="1"/>
  <c r="E50" i="1"/>
  <c r="E40" i="1" s="1"/>
  <c r="E49" i="1"/>
  <c r="E48" i="1"/>
  <c r="D40" i="1" s="1"/>
  <c r="E47" i="1"/>
  <c r="E56" i="1" s="1"/>
  <c r="O43" i="1"/>
  <c r="L43" i="1"/>
  <c r="J43" i="1"/>
  <c r="L40" i="1"/>
  <c r="L42" i="1" s="1"/>
  <c r="H40" i="1"/>
  <c r="G40" i="1"/>
  <c r="C40" i="1"/>
  <c r="U39" i="1"/>
  <c r="U38" i="1"/>
  <c r="S38" i="1"/>
  <c r="U37" i="1"/>
  <c r="S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C21" i="1"/>
  <c r="D20" i="1"/>
  <c r="D19" i="1"/>
  <c r="C37" i="1" s="1"/>
  <c r="D18" i="1"/>
  <c r="D17" i="1"/>
  <c r="C35" i="1" s="1"/>
  <c r="D16" i="1"/>
  <c r="C34" i="1" s="1"/>
  <c r="D15" i="1"/>
  <c r="C33" i="1" s="1"/>
  <c r="D14" i="1"/>
  <c r="D13" i="1"/>
  <c r="C31" i="1" s="1"/>
  <c r="D12" i="1"/>
  <c r="C30" i="1" s="1"/>
  <c r="D11" i="1"/>
  <c r="D10" i="1"/>
  <c r="C28" i="1" s="1"/>
  <c r="C38" i="3" l="1"/>
  <c r="C37" i="3"/>
  <c r="E56" i="3"/>
  <c r="M40" i="1"/>
  <c r="C30" i="3"/>
  <c r="M40" i="3"/>
  <c r="C31" i="3"/>
  <c r="E59" i="1"/>
  <c r="D16" i="3"/>
  <c r="C34" i="3" s="1"/>
  <c r="C35" i="3"/>
  <c r="O40" i="1"/>
  <c r="O42" i="1" s="1"/>
  <c r="S40" i="3"/>
  <c r="D10" i="3"/>
  <c r="C28" i="3" s="1"/>
  <c r="D14" i="3"/>
  <c r="C32" i="3" s="1"/>
  <c r="D18" i="3"/>
  <c r="C36" i="3" s="1"/>
  <c r="D11" i="3"/>
  <c r="C29" i="3" s="1"/>
  <c r="D15" i="3"/>
  <c r="C33" i="3" s="1"/>
  <c r="C29" i="1"/>
  <c r="C43" i="1" s="1"/>
  <c r="C42" i="1" s="1"/>
  <c r="C32" i="1"/>
  <c r="C38" i="1"/>
  <c r="I40" i="1"/>
  <c r="S40" i="1"/>
  <c r="C36" i="1"/>
  <c r="P40" i="1"/>
  <c r="E69" i="1"/>
  <c r="G69" i="1" s="1"/>
  <c r="E13" i="1"/>
  <c r="D21" i="1"/>
  <c r="E11" i="1" s="1"/>
  <c r="J40" i="1"/>
  <c r="J42" i="1" s="1"/>
  <c r="G66" i="3"/>
  <c r="C43" i="3"/>
  <c r="C42" i="3" s="1"/>
  <c r="E66" i="3"/>
  <c r="P40" i="3"/>
  <c r="D40" i="3"/>
  <c r="E19" i="1" l="1"/>
  <c r="E16" i="1"/>
  <c r="D21" i="3"/>
  <c r="E15" i="3" s="1"/>
  <c r="D33" i="3" s="1"/>
  <c r="D29" i="1"/>
  <c r="E14" i="3"/>
  <c r="D37" i="1"/>
  <c r="D31" i="1"/>
  <c r="E12" i="1"/>
  <c r="E18" i="1"/>
  <c r="E11" i="3"/>
  <c r="E17" i="1"/>
  <c r="E10" i="1"/>
  <c r="E14" i="1"/>
  <c r="E19" i="3"/>
  <c r="D34" i="1"/>
  <c r="E10" i="3"/>
  <c r="I40" i="3"/>
  <c r="E16" i="3"/>
  <c r="E13" i="3"/>
  <c r="E15" i="1"/>
  <c r="E20" i="1"/>
  <c r="E18" i="3" l="1"/>
  <c r="E12" i="3"/>
  <c r="E17" i="3"/>
  <c r="E20" i="3"/>
  <c r="E21" i="1"/>
  <c r="F17" i="1" s="1"/>
  <c r="D28" i="1"/>
  <c r="D29" i="3"/>
  <c r="F12" i="1"/>
  <c r="D30" i="1"/>
  <c r="D31" i="3"/>
  <c r="D35" i="1"/>
  <c r="D33" i="1"/>
  <c r="D34" i="3"/>
  <c r="D28" i="3"/>
  <c r="D32" i="1"/>
  <c r="D30" i="3"/>
  <c r="D38" i="1"/>
  <c r="D36" i="3"/>
  <c r="D37" i="3"/>
  <c r="D38" i="3"/>
  <c r="D36" i="1"/>
  <c r="F18" i="1"/>
  <c r="D32" i="3"/>
  <c r="E21" i="3" l="1"/>
  <c r="F15" i="3"/>
  <c r="E33" i="3" s="1"/>
  <c r="F19" i="3"/>
  <c r="E37" i="3" s="1"/>
  <c r="F16" i="3"/>
  <c r="F18" i="3"/>
  <c r="F12" i="3"/>
  <c r="E30" i="3" s="1"/>
  <c r="F20" i="3"/>
  <c r="E38" i="3" s="1"/>
  <c r="F14" i="3"/>
  <c r="D35" i="3"/>
  <c r="F15" i="1"/>
  <c r="E33" i="1" s="1"/>
  <c r="F20" i="1"/>
  <c r="E38" i="1" s="1"/>
  <c r="F10" i="1"/>
  <c r="E28" i="1" s="1"/>
  <c r="F14" i="1"/>
  <c r="E35" i="1"/>
  <c r="E36" i="1"/>
  <c r="E32" i="1"/>
  <c r="D43" i="3"/>
  <c r="D42" i="3" s="1"/>
  <c r="F17" i="3"/>
  <c r="F11" i="3"/>
  <c r="E36" i="3"/>
  <c r="E34" i="3"/>
  <c r="D43" i="1"/>
  <c r="D42" i="1" s="1"/>
  <c r="E32" i="3"/>
  <c r="F10" i="3"/>
  <c r="F13" i="3"/>
  <c r="E30" i="1"/>
  <c r="F19" i="1"/>
  <c r="F16" i="1"/>
  <c r="F11" i="1"/>
  <c r="F13" i="1"/>
  <c r="E31" i="3" l="1"/>
  <c r="E31" i="1"/>
  <c r="E35" i="3"/>
  <c r="E34" i="1"/>
  <c r="E29" i="1"/>
  <c r="E28" i="3"/>
  <c r="F21" i="3"/>
  <c r="G11" i="3" s="1"/>
  <c r="F21" i="1"/>
  <c r="E37" i="1"/>
  <c r="E29" i="3"/>
  <c r="G17" i="3" l="1"/>
  <c r="E43" i="1"/>
  <c r="E42" i="1" s="1"/>
  <c r="G15" i="1"/>
  <c r="G18" i="1"/>
  <c r="G20" i="1"/>
  <c r="G17" i="1"/>
  <c r="G14" i="1"/>
  <c r="G10" i="1"/>
  <c r="G12" i="1"/>
  <c r="G19" i="3"/>
  <c r="G20" i="3"/>
  <c r="G12" i="3"/>
  <c r="G16" i="3"/>
  <c r="G15" i="3"/>
  <c r="G18" i="3"/>
  <c r="G14" i="3"/>
  <c r="G13" i="3"/>
  <c r="E43" i="3"/>
  <c r="E42" i="3" s="1"/>
  <c r="F35" i="3"/>
  <c r="G19" i="1"/>
  <c r="G10" i="3"/>
  <c r="G16" i="1"/>
  <c r="F29" i="3"/>
  <c r="G11" i="1"/>
  <c r="G13" i="1"/>
  <c r="F28" i="3" l="1"/>
  <c r="G21" i="3"/>
  <c r="H10" i="3" s="1"/>
  <c r="F36" i="3"/>
  <c r="F38" i="3"/>
  <c r="F32" i="1"/>
  <c r="F33" i="1"/>
  <c r="F31" i="1"/>
  <c r="F37" i="1"/>
  <c r="F33" i="3"/>
  <c r="F37" i="3"/>
  <c r="F35" i="1"/>
  <c r="F29" i="1"/>
  <c r="F34" i="3"/>
  <c r="F30" i="1"/>
  <c r="F38" i="1"/>
  <c r="F34" i="1"/>
  <c r="F31" i="3"/>
  <c r="F32" i="3"/>
  <c r="H14" i="3"/>
  <c r="F30" i="3"/>
  <c r="H12" i="3"/>
  <c r="F28" i="1"/>
  <c r="G21" i="1"/>
  <c r="H13" i="1" s="1"/>
  <c r="F36" i="1"/>
  <c r="H13" i="3" l="1"/>
  <c r="H15" i="3"/>
  <c r="H16" i="3"/>
  <c r="H19" i="3"/>
  <c r="H18" i="3"/>
  <c r="H20" i="1"/>
  <c r="F43" i="3"/>
  <c r="F42" i="3" s="1"/>
  <c r="F43" i="1"/>
  <c r="F42" i="1" s="1"/>
  <c r="H17" i="1"/>
  <c r="H18" i="1"/>
  <c r="H10" i="1"/>
  <c r="H16" i="1"/>
  <c r="H15" i="1"/>
  <c r="H20" i="3"/>
  <c r="H19" i="1"/>
  <c r="H14" i="1"/>
  <c r="H12" i="1"/>
  <c r="H11" i="1"/>
  <c r="H17" i="3"/>
  <c r="H11" i="3"/>
  <c r="H21" i="1" l="1"/>
  <c r="J13" i="1" s="1"/>
  <c r="J20" i="1"/>
  <c r="H21" i="3"/>
  <c r="J14" i="1"/>
  <c r="J12" i="1"/>
  <c r="J16" i="1" l="1"/>
  <c r="J17" i="1"/>
  <c r="J18" i="1"/>
  <c r="J19" i="1"/>
  <c r="G32" i="1"/>
  <c r="J11" i="1"/>
  <c r="J18" i="3"/>
  <c r="J16" i="3"/>
  <c r="J10" i="3"/>
  <c r="J15" i="3"/>
  <c r="J14" i="3"/>
  <c r="J19" i="3"/>
  <c r="J12" i="3"/>
  <c r="J13" i="3"/>
  <c r="J17" i="3"/>
  <c r="G36" i="1"/>
  <c r="G34" i="1"/>
  <c r="G37" i="1"/>
  <c r="G38" i="1"/>
  <c r="J10" i="1"/>
  <c r="J20" i="3"/>
  <c r="J11" i="3"/>
  <c r="G30" i="1"/>
  <c r="G35" i="1"/>
  <c r="G31" i="1"/>
  <c r="J15" i="1"/>
  <c r="G29" i="3" l="1"/>
  <c r="G37" i="3"/>
  <c r="G34" i="3"/>
  <c r="G38" i="3"/>
  <c r="G32" i="3"/>
  <c r="G36" i="3"/>
  <c r="G28" i="1"/>
  <c r="J21" i="1"/>
  <c r="K11" i="1" s="1"/>
  <c r="G31" i="3"/>
  <c r="G33" i="3"/>
  <c r="G29" i="1"/>
  <c r="G33" i="1"/>
  <c r="K15" i="1"/>
  <c r="G35" i="3"/>
  <c r="G30" i="3"/>
  <c r="J21" i="3"/>
  <c r="K15" i="3" s="1"/>
  <c r="G28" i="3"/>
  <c r="K13" i="3" l="1"/>
  <c r="K12" i="3"/>
  <c r="K10" i="3"/>
  <c r="H28" i="3" s="1"/>
  <c r="I28" i="3" s="1"/>
  <c r="H33" i="3"/>
  <c r="I33" i="3" s="1"/>
  <c r="H29" i="1"/>
  <c r="I29" i="1" s="1"/>
  <c r="G43" i="3"/>
  <c r="G42" i="3" s="1"/>
  <c r="H30" i="3"/>
  <c r="I30" i="3" s="1"/>
  <c r="K18" i="3"/>
  <c r="K20" i="3"/>
  <c r="K16" i="3"/>
  <c r="K11" i="3"/>
  <c r="H33" i="1"/>
  <c r="H31" i="3"/>
  <c r="I31" i="3" s="1"/>
  <c r="K17" i="1"/>
  <c r="K18" i="1"/>
  <c r="K19" i="1"/>
  <c r="K12" i="1"/>
  <c r="K14" i="1"/>
  <c r="K16" i="1"/>
  <c r="K20" i="1"/>
  <c r="K13" i="1"/>
  <c r="K17" i="3"/>
  <c r="I33" i="1"/>
  <c r="K10" i="1"/>
  <c r="K14" i="3"/>
  <c r="K19" i="3"/>
  <c r="G43" i="1"/>
  <c r="G42" i="1" s="1"/>
  <c r="H35" i="3" l="1"/>
  <c r="H31" i="1"/>
  <c r="H30" i="1"/>
  <c r="H29" i="3"/>
  <c r="H36" i="3"/>
  <c r="H28" i="1"/>
  <c r="K21" i="1"/>
  <c r="L12" i="1" s="1"/>
  <c r="K30" i="1" s="1"/>
  <c r="H38" i="1"/>
  <c r="H37" i="1"/>
  <c r="H32" i="3"/>
  <c r="H34" i="1"/>
  <c r="H36" i="1"/>
  <c r="H34" i="3"/>
  <c r="K21" i="3"/>
  <c r="L11" i="3" s="1"/>
  <c r="K29" i="3" s="1"/>
  <c r="H37" i="3"/>
  <c r="L14" i="1"/>
  <c r="K32" i="1" s="1"/>
  <c r="H32" i="1"/>
  <c r="H35" i="1"/>
  <c r="L17" i="1"/>
  <c r="K35" i="1" s="1"/>
  <c r="H38" i="3"/>
  <c r="L18" i="1" l="1"/>
  <c r="K36" i="1" s="1"/>
  <c r="L16" i="1"/>
  <c r="K34" i="1" s="1"/>
  <c r="L20" i="1"/>
  <c r="K38" i="1" s="1"/>
  <c r="M38" i="1" s="1"/>
  <c r="P38" i="1" s="1"/>
  <c r="I38" i="3"/>
  <c r="I34" i="3"/>
  <c r="I34" i="1"/>
  <c r="R34" i="1" s="1"/>
  <c r="T34" i="1" s="1"/>
  <c r="M34" i="1"/>
  <c r="P34" i="1" s="1"/>
  <c r="I32" i="3"/>
  <c r="H43" i="1"/>
  <c r="H42" i="1" s="1"/>
  <c r="I28" i="1"/>
  <c r="L13" i="1"/>
  <c r="K31" i="1" s="1"/>
  <c r="M31" i="1" s="1"/>
  <c r="P31" i="1" s="1"/>
  <c r="I35" i="3"/>
  <c r="L15" i="3"/>
  <c r="K33" i="3" s="1"/>
  <c r="L10" i="3"/>
  <c r="L12" i="3"/>
  <c r="K30" i="3" s="1"/>
  <c r="L13" i="3"/>
  <c r="K31" i="3" s="1"/>
  <c r="I38" i="1"/>
  <c r="R38" i="1" s="1"/>
  <c r="T38" i="1" s="1"/>
  <c r="I29" i="3"/>
  <c r="M29" i="3"/>
  <c r="P29" i="3" s="1"/>
  <c r="I31" i="1"/>
  <c r="R31" i="1" s="1"/>
  <c r="T31" i="1" s="1"/>
  <c r="M35" i="1"/>
  <c r="P35" i="1" s="1"/>
  <c r="I35" i="1"/>
  <c r="R35" i="1" s="1"/>
  <c r="T35" i="1" s="1"/>
  <c r="L19" i="3"/>
  <c r="K37" i="3" s="1"/>
  <c r="M37" i="3" s="1"/>
  <c r="P37" i="3" s="1"/>
  <c r="M36" i="1"/>
  <c r="P36" i="1" s="1"/>
  <c r="I36" i="1"/>
  <c r="R36" i="1" s="1"/>
  <c r="T36" i="1" s="1"/>
  <c r="L19" i="1"/>
  <c r="K37" i="1" s="1"/>
  <c r="L10" i="1"/>
  <c r="L18" i="3"/>
  <c r="K36" i="3" s="1"/>
  <c r="M36" i="3" s="1"/>
  <c r="P36" i="3" s="1"/>
  <c r="H43" i="3"/>
  <c r="H42" i="3" s="1"/>
  <c r="L20" i="3"/>
  <c r="K38" i="3" s="1"/>
  <c r="M38" i="3" s="1"/>
  <c r="P38" i="3" s="1"/>
  <c r="I32" i="1"/>
  <c r="R32" i="1" s="1"/>
  <c r="T32" i="1" s="1"/>
  <c r="M32" i="1"/>
  <c r="I37" i="3"/>
  <c r="L16" i="3"/>
  <c r="K34" i="3" s="1"/>
  <c r="M34" i="3" s="1"/>
  <c r="P34" i="3" s="1"/>
  <c r="L14" i="3"/>
  <c r="K32" i="3" s="1"/>
  <c r="M32" i="3" s="1"/>
  <c r="I37" i="1"/>
  <c r="M37" i="1"/>
  <c r="P37" i="1" s="1"/>
  <c r="L15" i="1"/>
  <c r="K33" i="1" s="1"/>
  <c r="L11" i="1"/>
  <c r="K29" i="1" s="1"/>
  <c r="I36" i="3"/>
  <c r="I30" i="1"/>
  <c r="R30" i="1" s="1"/>
  <c r="T30" i="1" s="1"/>
  <c r="M30" i="1"/>
  <c r="L17" i="3"/>
  <c r="K35" i="3" s="1"/>
  <c r="M35" i="3" s="1"/>
  <c r="P35" i="3" s="1"/>
  <c r="R36" i="3" l="1"/>
  <c r="T36" i="3" s="1"/>
  <c r="R37" i="3"/>
  <c r="T37" i="3" s="1"/>
  <c r="R37" i="1"/>
  <c r="T37" i="1" s="1"/>
  <c r="P32" i="3"/>
  <c r="E71" i="3"/>
  <c r="L69" i="1"/>
  <c r="L71" i="1" s="1"/>
  <c r="P30" i="1"/>
  <c r="M29" i="1"/>
  <c r="P29" i="1" s="1"/>
  <c r="R29" i="1"/>
  <c r="J69" i="1"/>
  <c r="J71" i="1" s="1"/>
  <c r="P32" i="1"/>
  <c r="R29" i="3"/>
  <c r="I43" i="3"/>
  <c r="I42" i="3" s="1"/>
  <c r="M31" i="3"/>
  <c r="P31" i="3" s="1"/>
  <c r="R31" i="3"/>
  <c r="T31" i="3" s="1"/>
  <c r="R35" i="3"/>
  <c r="T35" i="3" s="1"/>
  <c r="R32" i="3"/>
  <c r="T32" i="3" s="1"/>
  <c r="R34" i="3"/>
  <c r="T34" i="3" s="1"/>
  <c r="M33" i="1"/>
  <c r="P33" i="1" s="1"/>
  <c r="R33" i="1"/>
  <c r="T33" i="1" s="1"/>
  <c r="K28" i="1"/>
  <c r="R28" i="1" s="1"/>
  <c r="T28" i="1" s="1"/>
  <c r="L21" i="1"/>
  <c r="M30" i="3"/>
  <c r="R30" i="3"/>
  <c r="T30" i="3" s="1"/>
  <c r="K28" i="3"/>
  <c r="L21" i="3"/>
  <c r="R38" i="3"/>
  <c r="T38" i="3" s="1"/>
  <c r="M33" i="3"/>
  <c r="P33" i="3" s="1"/>
  <c r="R33" i="3"/>
  <c r="T33" i="3" s="1"/>
  <c r="I43" i="1"/>
  <c r="I42" i="1" s="1"/>
  <c r="G71" i="3" l="1"/>
  <c r="P30" i="3"/>
  <c r="T40" i="1"/>
  <c r="K43" i="3"/>
  <c r="K42" i="3" s="1"/>
  <c r="M28" i="3"/>
  <c r="R28" i="3"/>
  <c r="T28" i="3" s="1"/>
  <c r="K43" i="1"/>
  <c r="K42" i="1" s="1"/>
  <c r="M28" i="1"/>
  <c r="R40" i="1"/>
  <c r="T29" i="1"/>
  <c r="R40" i="3"/>
  <c r="T29" i="3"/>
  <c r="M43" i="1" l="1"/>
  <c r="M42" i="1" s="1"/>
  <c r="P28" i="1"/>
  <c r="T40" i="3"/>
  <c r="P28" i="3"/>
  <c r="M43" i="3"/>
  <c r="M42" i="3" s="1"/>
</calcChain>
</file>

<file path=xl/sharedStrings.xml><?xml version="1.0" encoding="utf-8"?>
<sst xmlns="http://schemas.openxmlformats.org/spreadsheetml/2006/main" count="182" uniqueCount="66">
  <si>
    <t>MUNICIPIOS</t>
  </si>
  <si>
    <t>CALAKMUL</t>
  </si>
  <si>
    <t>CALKINI</t>
  </si>
  <si>
    <t>CAMPECHE</t>
  </si>
  <si>
    <t>CANDELARIA</t>
  </si>
  <si>
    <t>CD. DEL CARMEN</t>
  </si>
  <si>
    <t>CHAMPOTON</t>
  </si>
  <si>
    <t>ESCARCEGA</t>
  </si>
  <si>
    <t>HECELCHAKAN</t>
  </si>
  <si>
    <t>HOPELCHEN</t>
  </si>
  <si>
    <t>PALIZADA</t>
  </si>
  <si>
    <t>TENABO</t>
  </si>
  <si>
    <t>TOTAL</t>
  </si>
  <si>
    <t>FONDO GENERAL</t>
  </si>
  <si>
    <t>FONDO</t>
  </si>
  <si>
    <t>FONDO                                                                         FISCALIZACIÓN</t>
  </si>
  <si>
    <t>FOMENTO MUNICIPAL</t>
  </si>
  <si>
    <t>I.E.P.S.</t>
  </si>
  <si>
    <t>I.S.A.N.</t>
  </si>
  <si>
    <t xml:space="preserve">FONDO </t>
  </si>
  <si>
    <t>I.E.P.S. DE</t>
  </si>
  <si>
    <t>TENENCIA FEDERAL</t>
  </si>
  <si>
    <t>TENENCIA ESTATAL</t>
  </si>
  <si>
    <t>EXTRACC.</t>
  </si>
  <si>
    <t>FOMENTO</t>
  </si>
  <si>
    <t>MUNICIPAL DE</t>
  </si>
  <si>
    <t>GASOLINAS</t>
  </si>
  <si>
    <t>COMPEN.</t>
  </si>
  <si>
    <t>HIDROCARB.</t>
  </si>
  <si>
    <t>MUNICIPAL</t>
  </si>
  <si>
    <t>PARTICIPACIONES</t>
  </si>
  <si>
    <t>Y DIESEL</t>
  </si>
  <si>
    <r>
      <rPr>
        <b/>
        <u/>
        <sz val="10"/>
        <rFont val="Cambria"/>
        <family val="1"/>
        <scheme val="major"/>
      </rPr>
      <t xml:space="preserve">7 </t>
    </r>
    <r>
      <rPr>
        <b/>
        <sz val="10"/>
        <rFont val="Cambria"/>
        <family val="1"/>
        <scheme val="major"/>
      </rPr>
      <t xml:space="preserve">  SUMA(1-6)</t>
    </r>
  </si>
  <si>
    <t>7</t>
  </si>
  <si>
    <t>SUMA(1-9)</t>
  </si>
  <si>
    <t>SUMA(10-11)</t>
  </si>
  <si>
    <t>CARMEN</t>
  </si>
  <si>
    <t>SUMA</t>
  </si>
  <si>
    <t>FONDO GRAL.</t>
  </si>
  <si>
    <t>X 24%=</t>
  </si>
  <si>
    <t>FONDO DE EXTRACC. DE HIDROCARBUROS</t>
  </si>
  <si>
    <t>IEPS DE GASOLINAS</t>
  </si>
  <si>
    <t>X 20%=</t>
  </si>
  <si>
    <t>FONDO DE FISCALIZACIÓN</t>
  </si>
  <si>
    <t xml:space="preserve"> </t>
  </si>
  <si>
    <t xml:space="preserve">X 100%= </t>
  </si>
  <si>
    <t>IMP. ESPECIALES</t>
  </si>
  <si>
    <t>ISAN</t>
  </si>
  <si>
    <t>FONDO DE COMP. DE ISAN.</t>
  </si>
  <si>
    <t>NOTA:</t>
  </si>
  <si>
    <t>En la Distribución del IEPS de Gasonilas y diesel  se utilizaron las vairables de Población (70%), Predial y Agua Potable (20%), Ingresos Propios (10%).</t>
  </si>
  <si>
    <t>x 20 %</t>
  </si>
  <si>
    <t>(9/11)Recaudación para el Estado</t>
  </si>
  <si>
    <t>(2/11)Recaudación para la Federación</t>
  </si>
  <si>
    <t>MES</t>
  </si>
  <si>
    <t>TOTAL RECIBIDO</t>
  </si>
  <si>
    <t>ESTADO</t>
  </si>
  <si>
    <t>25% CARMEN</t>
  </si>
  <si>
    <t>15% CAMPECHE</t>
  </si>
  <si>
    <t>1&lt;z</t>
  </si>
  <si>
    <t>TERCER AJUSTE CUATRIMESTRAL 2013</t>
  </si>
  <si>
    <t>MUNICIPIO</t>
  </si>
  <si>
    <t>PARTICIPACIONES A MUNICIPIOS  ENERO 2014</t>
  </si>
  <si>
    <t xml:space="preserve">E N E R O  2 0 1 4 </t>
  </si>
  <si>
    <t>SUMA(1-5)</t>
  </si>
  <si>
    <t>PARTICIPACIONES DEL TERCER AJUSTE CUATRIMESTRAL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</si>
</sst>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0.0_ ;[Red]\-0.0\ "/>
    <numFmt numFmtId="166" formatCode="#,##0.00_ ;[Red]\-#,##0.00\ "/>
    <numFmt numFmtId="167" formatCode="&quot;$&quot;\ \ \ #\'\ ###\ \,##0.00"/>
    <numFmt numFmtId="168" formatCode="#\'\ ###\ \,##0.00"/>
    <numFmt numFmtId="169" formatCode="###\ \,##0.00"/>
    <numFmt numFmtId="170" formatCode="&quot;$&quot;#,##0.00"/>
    <numFmt numFmtId="171" formatCode="&quot;$&quot;\ \ #\ ###\'\ ###\ \,##0.00"/>
    <numFmt numFmtId="172" formatCode="&quot;$&quot;\ \ #\ \,\ ###\'\ ###\ \,##0.00"/>
    <numFmt numFmtId="173" formatCode="&quot;$&quot;\ \ \ ###\'\ ###\ \,##0.00"/>
    <numFmt numFmtId="174" formatCode="&quot;$&quot;\ \ \ ###\ ###\ \,##0.00"/>
    <numFmt numFmtId="175" formatCode="\ \ \ #\'\ ###\ \,##0.00"/>
    <numFmt numFmtId="176" formatCode="&quot;$&quot;\ \ \ \ \ \ \ \ \ \ \ \ ##\ \,##0.00"/>
    <numFmt numFmtId="177" formatCode="_-[$€-2]* #,##0.00_-;\-[$€-2]* #,##0.00_-;_-[$€-2]* &quot;-&quot;??_-"/>
  </numFmts>
  <fonts count="19">
    <font>
      <sz val="11"/>
      <color theme="1"/>
      <name val="Cambria"/>
      <family val="2"/>
    </font>
    <font>
      <sz val="11"/>
      <color theme="1"/>
      <name val="Cambria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indexed="12"/>
      <name val="Cambria"/>
      <family val="1"/>
      <scheme val="major"/>
    </font>
    <font>
      <b/>
      <sz val="11"/>
      <color rgb="FF0070C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0"/>
      <name val="Cambria"/>
      <family val="1"/>
      <scheme val="major"/>
    </font>
    <font>
      <b/>
      <sz val="11"/>
      <color indexed="48"/>
      <name val="Cambria"/>
      <family val="1"/>
      <scheme val="major"/>
    </font>
    <font>
      <sz val="11"/>
      <color rgb="FF0000FF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theme="1"/>
      <name val="Calibri"/>
      <family val="2"/>
      <scheme val="minor"/>
    </font>
    <font>
      <sz val="8"/>
      <color indexed="11"/>
      <name val="Arial, Sans-serif"/>
    </font>
    <font>
      <sz val="8"/>
      <name val="Times New Roman"/>
      <family val="1"/>
    </font>
    <font>
      <b/>
      <sz val="2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2" fillId="0" borderId="0">
      <alignment wrapText="1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3" fillId="0" borderId="0" xfId="1" applyNumberFormat="1" applyFont="1" applyFill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5" fontId="3" fillId="4" borderId="0" xfId="1" applyNumberFormat="1" applyFont="1" applyFill="1" applyAlignment="1">
      <alignment vertical="center"/>
    </xf>
    <xf numFmtId="0" fontId="3" fillId="0" borderId="3" xfId="1" applyFont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8" fillId="3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49" fontId="9" fillId="2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65" fontId="8" fillId="4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5" borderId="3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4" fontId="3" fillId="2" borderId="3" xfId="1" applyNumberFormat="1" applyFont="1" applyFill="1" applyBorder="1" applyAlignment="1">
      <alignment vertical="center"/>
    </xf>
    <xf numFmtId="4" fontId="4" fillId="3" borderId="3" xfId="1" applyNumberFormat="1" applyFont="1" applyFill="1" applyBorder="1" applyAlignment="1">
      <alignment vertical="center"/>
    </xf>
    <xf numFmtId="4" fontId="5" fillId="2" borderId="3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0" fontId="3" fillId="5" borderId="0" xfId="1" applyFont="1" applyFill="1" applyAlignment="1">
      <alignment vertical="center"/>
    </xf>
    <xf numFmtId="0" fontId="3" fillId="5" borderId="4" xfId="1" applyFont="1" applyFill="1" applyBorder="1" applyAlignment="1">
      <alignment vertical="center"/>
    </xf>
    <xf numFmtId="9" fontId="4" fillId="0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4" fontId="3" fillId="2" borderId="2" xfId="1" applyNumberFormat="1" applyFont="1" applyFill="1" applyBorder="1" applyAlignment="1">
      <alignment vertical="center"/>
    </xf>
    <xf numFmtId="4" fontId="4" fillId="3" borderId="2" xfId="1" applyNumberFormat="1" applyFont="1" applyFill="1" applyBorder="1" applyAlignment="1">
      <alignment vertical="center"/>
    </xf>
    <xf numFmtId="4" fontId="10" fillId="3" borderId="2" xfId="1" applyNumberFormat="1" applyFont="1" applyFill="1" applyBorder="1" applyAlignment="1">
      <alignment vertical="center"/>
    </xf>
    <xf numFmtId="4" fontId="11" fillId="2" borderId="2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4" fontId="3" fillId="2" borderId="4" xfId="1" applyNumberFormat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4" fontId="4" fillId="3" borderId="4" xfId="1" applyNumberFormat="1" applyFont="1" applyFill="1" applyBorder="1" applyAlignment="1">
      <alignment vertical="center"/>
    </xf>
    <xf numFmtId="40" fontId="3" fillId="0" borderId="0" xfId="1" applyNumberFormat="1" applyFont="1" applyAlignment="1">
      <alignment vertical="center"/>
    </xf>
    <xf numFmtId="40" fontId="3" fillId="4" borderId="0" xfId="1" applyNumberFormat="1" applyFont="1" applyFill="1" applyAlignment="1">
      <alignment vertical="center"/>
    </xf>
    <xf numFmtId="40" fontId="3" fillId="0" borderId="0" xfId="1" applyNumberFormat="1" applyFont="1" applyFill="1" applyAlignment="1">
      <alignment vertical="center"/>
    </xf>
    <xf numFmtId="0" fontId="3" fillId="4" borderId="0" xfId="1" applyFont="1" applyFill="1" applyAlignment="1">
      <alignment vertical="center"/>
    </xf>
    <xf numFmtId="4" fontId="3" fillId="4" borderId="0" xfId="1" applyNumberFormat="1" applyFont="1" applyFill="1" applyAlignment="1">
      <alignment vertical="center"/>
    </xf>
    <xf numFmtId="0" fontId="3" fillId="0" borderId="0" xfId="1" applyFont="1" applyAlignment="1" applyProtection="1">
      <alignment vertical="center"/>
    </xf>
    <xf numFmtId="167" fontId="11" fillId="0" borderId="0" xfId="2" applyNumberFormat="1" applyFont="1" applyAlignment="1">
      <alignment vertical="center"/>
    </xf>
    <xf numFmtId="9" fontId="3" fillId="0" borderId="0" xfId="3" applyFont="1" applyAlignment="1">
      <alignment horizontal="center" vertical="center"/>
    </xf>
    <xf numFmtId="167" fontId="3" fillId="0" borderId="0" xfId="2" applyNumberFormat="1" applyFont="1" applyAlignment="1">
      <alignment vertical="center"/>
    </xf>
    <xf numFmtId="44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3" fillId="0" borderId="0" xfId="1" applyFont="1" applyAlignment="1" applyProtection="1">
      <alignment vertical="center" wrapText="1"/>
    </xf>
    <xf numFmtId="168" fontId="11" fillId="0" borderId="0" xfId="2" applyNumberFormat="1" applyFont="1" applyBorder="1" applyAlignment="1">
      <alignment vertical="center"/>
    </xf>
    <xf numFmtId="168" fontId="3" fillId="0" borderId="0" xfId="2" applyNumberFormat="1" applyFont="1" applyBorder="1" applyAlignment="1">
      <alignment vertical="center"/>
    </xf>
    <xf numFmtId="9" fontId="3" fillId="0" borderId="0" xfId="4" applyFont="1" applyAlignment="1">
      <alignment vertical="center"/>
    </xf>
    <xf numFmtId="169" fontId="3" fillId="0" borderId="0" xfId="2" applyNumberFormat="1" applyFont="1" applyBorder="1" applyAlignment="1">
      <alignment vertical="center"/>
    </xf>
    <xf numFmtId="44" fontId="3" fillId="0" borderId="0" xfId="1" applyNumberFormat="1" applyFont="1" applyBorder="1" applyAlignment="1">
      <alignment vertical="center"/>
    </xf>
    <xf numFmtId="170" fontId="3" fillId="0" borderId="0" xfId="1" applyNumberFormat="1" applyFont="1" applyFill="1" applyAlignment="1">
      <alignment vertical="center"/>
    </xf>
    <xf numFmtId="169" fontId="11" fillId="0" borderId="0" xfId="2" applyNumberFormat="1" applyFont="1" applyBorder="1" applyAlignment="1">
      <alignment vertical="center"/>
    </xf>
    <xf numFmtId="171" fontId="3" fillId="0" borderId="1" xfId="2" applyNumberFormat="1" applyFont="1" applyBorder="1" applyAlignment="1">
      <alignment vertical="center"/>
    </xf>
    <xf numFmtId="172" fontId="3" fillId="0" borderId="0" xfId="2" applyNumberFormat="1" applyFont="1" applyAlignment="1">
      <alignment vertical="center"/>
    </xf>
    <xf numFmtId="170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170" fontId="3" fillId="0" borderId="0" xfId="1" applyNumberFormat="1" applyFont="1" applyBorder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171" fontId="3" fillId="0" borderId="0" xfId="2" applyNumberFormat="1" applyFont="1" applyAlignment="1">
      <alignment vertical="center"/>
    </xf>
    <xf numFmtId="0" fontId="4" fillId="0" borderId="0" xfId="1" applyFont="1" applyAlignment="1">
      <alignment vertical="center"/>
    </xf>
    <xf numFmtId="173" fontId="3" fillId="0" borderId="0" xfId="2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74" fontId="3" fillId="0" borderId="5" xfId="2" applyNumberFormat="1" applyFont="1" applyFill="1" applyBorder="1" applyAlignment="1">
      <alignment horizontal="center" vertical="center"/>
    </xf>
    <xf numFmtId="173" fontId="3" fillId="0" borderId="0" xfId="1" applyNumberFormat="1" applyFont="1" applyAlignment="1">
      <alignment vertical="center"/>
    </xf>
    <xf numFmtId="4" fontId="14" fillId="2" borderId="3" xfId="1" applyNumberFormat="1" applyFont="1" applyFill="1" applyBorder="1" applyAlignment="1">
      <alignment vertical="center"/>
    </xf>
    <xf numFmtId="4" fontId="14" fillId="2" borderId="2" xfId="1" applyNumberFormat="1" applyFont="1" applyFill="1" applyBorder="1" applyAlignment="1">
      <alignment vertical="center"/>
    </xf>
    <xf numFmtId="167" fontId="14" fillId="0" borderId="0" xfId="2" applyNumberFormat="1" applyFont="1" applyAlignment="1">
      <alignment vertical="center"/>
    </xf>
    <xf numFmtId="175" fontId="3" fillId="0" borderId="0" xfId="2" applyNumberFormat="1" applyFont="1" applyAlignment="1">
      <alignment vertical="center"/>
    </xf>
    <xf numFmtId="169" fontId="14" fillId="0" borderId="0" xfId="2" applyNumberFormat="1" applyFont="1" applyBorder="1" applyAlignment="1">
      <alignment vertical="center"/>
    </xf>
    <xf numFmtId="171" fontId="14" fillId="0" borderId="1" xfId="2" applyNumberFormat="1" applyFont="1" applyBorder="1" applyAlignment="1">
      <alignment vertical="center"/>
    </xf>
    <xf numFmtId="176" fontId="3" fillId="0" borderId="1" xfId="2" applyNumberFormat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0" fontId="3" fillId="0" borderId="0" xfId="1" applyFont="1" applyAlignment="1" applyProtection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173" fontId="3" fillId="0" borderId="0" xfId="2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74" fontId="3" fillId="0" borderId="5" xfId="2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</cellXfs>
  <cellStyles count="45">
    <cellStyle name="Euro" xfId="5" xr:uid="{00000000-0005-0000-0000-000000000000}"/>
    <cellStyle name="Euro 2" xfId="6" xr:uid="{00000000-0005-0000-0000-000001000000}"/>
    <cellStyle name="Millares 2" xfId="7" xr:uid="{00000000-0005-0000-0000-000002000000}"/>
    <cellStyle name="Millares 2 2" xfId="8" xr:uid="{00000000-0005-0000-0000-000003000000}"/>
    <cellStyle name="Millares 3" xfId="9" xr:uid="{00000000-0005-0000-0000-000004000000}"/>
    <cellStyle name="Millares 4" xfId="10" xr:uid="{00000000-0005-0000-0000-000005000000}"/>
    <cellStyle name="Moneda 2" xfId="11" xr:uid="{00000000-0005-0000-0000-000006000000}"/>
    <cellStyle name="Moneda 2 2" xfId="2" xr:uid="{00000000-0005-0000-0000-000007000000}"/>
    <cellStyle name="Moneda 3" xfId="12" xr:uid="{00000000-0005-0000-0000-000008000000}"/>
    <cellStyle name="Normal" xfId="0" builtinId="0"/>
    <cellStyle name="Normal 10" xfId="13" xr:uid="{00000000-0005-0000-0000-00000A000000}"/>
    <cellStyle name="Normal 11" xfId="14" xr:uid="{00000000-0005-0000-0000-00000B000000}"/>
    <cellStyle name="Normal 2" xfId="15" xr:uid="{00000000-0005-0000-0000-00000C000000}"/>
    <cellStyle name="Normal 2 2" xfId="1" xr:uid="{00000000-0005-0000-0000-00000D000000}"/>
    <cellStyle name="Normal 2 2 2" xfId="16" xr:uid="{00000000-0005-0000-0000-00000E000000}"/>
    <cellStyle name="Normal 2 3" xfId="17" xr:uid="{00000000-0005-0000-0000-00000F000000}"/>
    <cellStyle name="Normal 2 4" xfId="18" xr:uid="{00000000-0005-0000-0000-000010000000}"/>
    <cellStyle name="Normal 2_DESGLOCE DE FONDOS X MUNICIPIOS AGOSTO 2009" xfId="19" xr:uid="{00000000-0005-0000-0000-000011000000}"/>
    <cellStyle name="Normal 3" xfId="20" xr:uid="{00000000-0005-0000-0000-000012000000}"/>
    <cellStyle name="Normal 3 2" xfId="21" xr:uid="{00000000-0005-0000-0000-000013000000}"/>
    <cellStyle name="Normal 3 3" xfId="22" xr:uid="{00000000-0005-0000-0000-000014000000}"/>
    <cellStyle name="Normal 3_Ingresos Extraordinarios 2009" xfId="23" xr:uid="{00000000-0005-0000-0000-000015000000}"/>
    <cellStyle name="Normal 4" xfId="24" xr:uid="{00000000-0005-0000-0000-000016000000}"/>
    <cellStyle name="Normal 4 2" xfId="25" xr:uid="{00000000-0005-0000-0000-000017000000}"/>
    <cellStyle name="Normal 5" xfId="26" xr:uid="{00000000-0005-0000-0000-000018000000}"/>
    <cellStyle name="Normal 6" xfId="27" xr:uid="{00000000-0005-0000-0000-000019000000}"/>
    <cellStyle name="Normal 7" xfId="28" xr:uid="{00000000-0005-0000-0000-00001A000000}"/>
    <cellStyle name="Normal 8" xfId="29" xr:uid="{00000000-0005-0000-0000-00001B000000}"/>
    <cellStyle name="Normal 9" xfId="30" xr:uid="{00000000-0005-0000-0000-00001C000000}"/>
    <cellStyle name="Porcentaje 2" xfId="4" xr:uid="{00000000-0005-0000-0000-00001D000000}"/>
    <cellStyle name="Porcentaje 3" xfId="31" xr:uid="{00000000-0005-0000-0000-00001E000000}"/>
    <cellStyle name="Porcentaje 4" xfId="32" xr:uid="{00000000-0005-0000-0000-00001F000000}"/>
    <cellStyle name="Porcentual 2" xfId="33" xr:uid="{00000000-0005-0000-0000-000020000000}"/>
    <cellStyle name="Porcentual 2 2" xfId="34" xr:uid="{00000000-0005-0000-0000-000021000000}"/>
    <cellStyle name="Porcentual 2 3" xfId="35" xr:uid="{00000000-0005-0000-0000-000022000000}"/>
    <cellStyle name="Porcentual 2 3 2" xfId="36" xr:uid="{00000000-0005-0000-0000-000023000000}"/>
    <cellStyle name="Porcentual 3" xfId="37" xr:uid="{00000000-0005-0000-0000-000024000000}"/>
    <cellStyle name="Porcentual 3 2" xfId="3" xr:uid="{00000000-0005-0000-0000-000025000000}"/>
    <cellStyle name="Porcentual 4" xfId="38" xr:uid="{00000000-0005-0000-0000-000026000000}"/>
    <cellStyle name="Porcentual 4 2" xfId="39" xr:uid="{00000000-0005-0000-0000-000027000000}"/>
    <cellStyle name="Porcentual 5" xfId="40" xr:uid="{00000000-0005-0000-0000-000028000000}"/>
    <cellStyle name="Porcentual 5 2" xfId="41" xr:uid="{00000000-0005-0000-0000-000029000000}"/>
    <cellStyle name="Porcentual 6" xfId="42" xr:uid="{00000000-0005-0000-0000-00002A000000}"/>
    <cellStyle name="Porcentual 7" xfId="43" xr:uid="{00000000-0005-0000-0000-00002B000000}"/>
    <cellStyle name="Porcentual 7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448050" y="8582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48050" y="9467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448050" y="97631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58</xdr:row>
      <xdr:rowOff>0</xdr:rowOff>
    </xdr:from>
    <xdr:to>
      <xdr:col>3</xdr:col>
      <xdr:colOff>608838</xdr:colOff>
      <xdr:row>72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448050" y="10944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48050" y="8582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448050" y="9467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448050" y="97631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448050" y="8582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48050" y="9467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448050" y="9467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448050" y="97631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448050" y="97631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448050" y="106489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448050" y="106489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48050" y="106489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47</xdr:row>
      <xdr:rowOff>35220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47</xdr:row>
      <xdr:rowOff>35220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448050" y="8582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48050" y="9467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448050" y="97631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58</xdr:row>
      <xdr:rowOff>0</xdr:rowOff>
    </xdr:from>
    <xdr:to>
      <xdr:col>3</xdr:col>
      <xdr:colOff>608838</xdr:colOff>
      <xdr:row>72</xdr:row>
      <xdr:rowOff>34542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448050" y="10944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448050" y="8582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59" name="Text Box 1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48050" y="9467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448050" y="97631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63" name="Text Box 2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64" name="Text Box 2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48050" y="8582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65" name="Text Box 2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48050" y="9467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448050" y="9467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67" name="Text Box 2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448050" y="97631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448050" y="97631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70" name="Text Box 2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48050" y="10058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71" name="Text Box 2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72" name="Text Box 3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73" name="Text Box 3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74" name="Text Box 3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78" name="Text Box 1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79" name="Text Box 2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448050" y="8877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80" name="Text Box 3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81" name="Text Box 3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82" name="Text Box 3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448050" y="9172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84" name="Text Box 1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72</xdr:row>
      <xdr:rowOff>35218</xdr:rowOff>
    </xdr:to>
    <xdr:sp macro="" textlink="">
      <xdr:nvSpPr>
        <xdr:cNvPr id="85" name="Text Box 1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48050" y="106489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72</xdr:row>
      <xdr:rowOff>35218</xdr:rowOff>
    </xdr:to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448050" y="106489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90" name="Text Box 2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448050" y="10353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72</xdr:row>
      <xdr:rowOff>35218</xdr:rowOff>
    </xdr:to>
    <xdr:sp macro="" textlink="">
      <xdr:nvSpPr>
        <xdr:cNvPr id="91" name="Text Box 2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448050" y="106489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81644</xdr:colOff>
      <xdr:row>6</xdr:row>
      <xdr:rowOff>95250</xdr:rowOff>
    </xdr:from>
    <xdr:to>
      <xdr:col>1</xdr:col>
      <xdr:colOff>1415143</xdr:colOff>
      <xdr:row>7</xdr:row>
      <xdr:rowOff>51664</xdr:rowOff>
    </xdr:to>
    <xdr:pic>
      <xdr:nvPicPr>
        <xdr:cNvPr id="92" name="91 Imagen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4" y="95250"/>
          <a:ext cx="1333499" cy="1875021"/>
        </a:xfrm>
        <a:prstGeom prst="rect">
          <a:avLst/>
        </a:prstGeom>
      </xdr:spPr>
    </xdr:pic>
    <xdr:clientData/>
  </xdr:twoCellAnchor>
  <xdr:twoCellAnchor editAs="oneCell">
    <xdr:from>
      <xdr:col>10</xdr:col>
      <xdr:colOff>596340</xdr:colOff>
      <xdr:row>6</xdr:row>
      <xdr:rowOff>326572</xdr:rowOff>
    </xdr:from>
    <xdr:to>
      <xdr:col>12</xdr:col>
      <xdr:colOff>939025</xdr:colOff>
      <xdr:row>6</xdr:row>
      <xdr:rowOff>1660072</xdr:rowOff>
    </xdr:to>
    <xdr:pic>
      <xdr:nvPicPr>
        <xdr:cNvPr id="93" name="92 Imagen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3804" y="326572"/>
          <a:ext cx="2193257" cy="1333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46</xdr:row>
      <xdr:rowOff>0</xdr:rowOff>
    </xdr:from>
    <xdr:to>
      <xdr:col>3</xdr:col>
      <xdr:colOff>608838</xdr:colOff>
      <xdr:row>49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46</xdr:row>
      <xdr:rowOff>0</xdr:rowOff>
    </xdr:from>
    <xdr:to>
      <xdr:col>3</xdr:col>
      <xdr:colOff>608838</xdr:colOff>
      <xdr:row>49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49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448050" y="8496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55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55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55</xdr:row>
      <xdr:rowOff>0</xdr:rowOff>
    </xdr:from>
    <xdr:to>
      <xdr:col>3</xdr:col>
      <xdr:colOff>608838</xdr:colOff>
      <xdr:row>55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55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49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3448050" y="8496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55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55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55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49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3448050" y="8496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448050" y="8496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55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55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55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55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3448050" y="8201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55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3448050" y="8791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1227261</xdr:colOff>
      <xdr:row>6</xdr:row>
      <xdr:rowOff>1725641</xdr:rowOff>
    </xdr:to>
    <xdr:pic>
      <xdr:nvPicPr>
        <xdr:cNvPr id="47" name="46 Imagen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27260" cy="1725640"/>
        </a:xfrm>
        <a:prstGeom prst="rect">
          <a:avLst/>
        </a:prstGeom>
      </xdr:spPr>
    </xdr:pic>
    <xdr:clientData/>
  </xdr:twoCellAnchor>
  <xdr:twoCellAnchor editAs="oneCell">
    <xdr:from>
      <xdr:col>6</xdr:col>
      <xdr:colOff>136113</xdr:colOff>
      <xdr:row>6</xdr:row>
      <xdr:rowOff>164855</xdr:rowOff>
    </xdr:from>
    <xdr:to>
      <xdr:col>12</xdr:col>
      <xdr:colOff>1267690</xdr:colOff>
      <xdr:row>6</xdr:row>
      <xdr:rowOff>1465384</xdr:rowOff>
    </xdr:to>
    <xdr:pic>
      <xdr:nvPicPr>
        <xdr:cNvPr id="48" name="47 Imagen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565" y="164855"/>
          <a:ext cx="2139029" cy="130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G75"/>
  <sheetViews>
    <sheetView showGridLines="0" tabSelected="1" topLeftCell="B7" zoomScale="70" zoomScaleNormal="70" zoomScaleSheetLayoutView="52" zoomScalePageLayoutView="53" workbookViewId="0">
      <selection activeCell="M28" sqref="M28"/>
    </sheetView>
  </sheetViews>
  <sheetFormatPr baseColWidth="10" defaultColWidth="11" defaultRowHeight="13.8"/>
  <cols>
    <col min="1" max="1" width="0.3984375" style="1" hidden="1" customWidth="1"/>
    <col min="2" max="2" width="21.8984375" style="1" customWidth="1"/>
    <col min="3" max="3" width="18.59765625" style="1" customWidth="1"/>
    <col min="4" max="4" width="15.19921875" style="1" customWidth="1"/>
    <col min="5" max="5" width="17.19921875" style="1" customWidth="1"/>
    <col min="6" max="6" width="15.3984375" style="1" customWidth="1"/>
    <col min="7" max="7" width="13.09765625" style="1" customWidth="1"/>
    <col min="8" max="8" width="12" style="1" customWidth="1"/>
    <col min="9" max="9" width="18.59765625" style="1" hidden="1" customWidth="1"/>
    <col min="10" max="10" width="13" style="1" customWidth="1"/>
    <col min="11" max="11" width="12.69921875" style="1" customWidth="1"/>
    <col min="12" max="12" width="11.59765625" style="1" customWidth="1"/>
    <col min="13" max="13" width="18" style="1" customWidth="1"/>
    <col min="14" max="14" width="1.69921875" style="2" customWidth="1"/>
    <col min="15" max="15" width="12.8984375" style="2" hidden="1" customWidth="1"/>
    <col min="16" max="16" width="19.69921875" style="2" hidden="1" customWidth="1"/>
    <col min="17" max="17" width="8" style="2" customWidth="1"/>
    <col min="18" max="18" width="13.19921875" style="2" hidden="1" customWidth="1"/>
    <col min="19" max="19" width="12.59765625" style="2" hidden="1" customWidth="1"/>
    <col min="20" max="20" width="11.09765625" style="6" hidden="1" customWidth="1"/>
    <col min="21" max="21" width="12.69921875" style="2" hidden="1" customWidth="1"/>
    <col min="22" max="22" width="15" style="2" customWidth="1"/>
    <col min="23" max="23" width="10.5" style="2" customWidth="1"/>
    <col min="24" max="24" width="15.5" style="2" customWidth="1"/>
    <col min="25" max="25" width="9.5" style="2" customWidth="1"/>
    <col min="26" max="26" width="8.09765625" style="2" customWidth="1"/>
    <col min="27" max="33" width="11" style="2"/>
    <col min="34" max="16384" width="11" style="1"/>
  </cols>
  <sheetData>
    <row r="1" spans="2:13" hidden="1"/>
    <row r="2" spans="2:13" hidden="1"/>
    <row r="3" spans="2:13" hidden="1"/>
    <row r="4" spans="2:13" hidden="1"/>
    <row r="5" spans="2:13" hidden="1"/>
    <row r="6" spans="2:13" hidden="1"/>
    <row r="7" spans="2:13" ht="151.5" customHeight="1">
      <c r="B7" s="107" t="s">
        <v>62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2:13" ht="14.4" thickBot="1"/>
    <row r="9" spans="2:13" hidden="1">
      <c r="B9" s="3" t="s">
        <v>0</v>
      </c>
    </row>
    <row r="10" spans="2:13" hidden="1">
      <c r="B10" s="1" t="s">
        <v>1</v>
      </c>
      <c r="C10" s="4">
        <v>7442721</v>
      </c>
      <c r="D10" s="5">
        <f>C10/C21*100</f>
        <v>4.7559558134885886</v>
      </c>
      <c r="E10" s="5">
        <f>D10/D21*100</f>
        <v>4.7559558134885886</v>
      </c>
      <c r="F10" s="5">
        <f>E10/E21*100</f>
        <v>4.7559558134885886</v>
      </c>
      <c r="G10" s="5">
        <f>F10/F21*100</f>
        <v>4.7559558134885886</v>
      </c>
      <c r="H10" s="5">
        <f>G10/G21*100</f>
        <v>4.7559558134885886</v>
      </c>
      <c r="I10" s="5"/>
      <c r="J10" s="5">
        <f>H10/H21*100</f>
        <v>4.7559558134885886</v>
      </c>
      <c r="K10" s="5">
        <f>J10/J21*100</f>
        <v>4.7559558134885886</v>
      </c>
      <c r="L10" s="5">
        <f>K10/K21*100</f>
        <v>4.7559558134885886</v>
      </c>
    </row>
    <row r="11" spans="2:13" hidden="1">
      <c r="B11" s="1" t="s">
        <v>2</v>
      </c>
      <c r="C11" s="4">
        <v>9993400</v>
      </c>
      <c r="D11" s="5">
        <f>C11/C21*100</f>
        <v>6.3858592612186929</v>
      </c>
      <c r="E11" s="5">
        <f>D11/D21*100</f>
        <v>6.3858592612186929</v>
      </c>
      <c r="F11" s="5">
        <f>E11/E21*100</f>
        <v>6.3858592612186929</v>
      </c>
      <c r="G11" s="5">
        <f>F11/F21*100</f>
        <v>6.3858592612186929</v>
      </c>
      <c r="H11" s="5">
        <f>G11/G21*100</f>
        <v>6.3858592612186929</v>
      </c>
      <c r="I11" s="5"/>
      <c r="J11" s="5">
        <f>H11/H21*100</f>
        <v>6.3858592612186929</v>
      </c>
      <c r="K11" s="5">
        <f>J11/J21*100</f>
        <v>6.3858592612186929</v>
      </c>
      <c r="L11" s="5">
        <f>K11/K21*100</f>
        <v>6.3858592612186929</v>
      </c>
    </row>
    <row r="12" spans="2:13" hidden="1">
      <c r="B12" s="1" t="s">
        <v>3</v>
      </c>
      <c r="C12" s="4">
        <v>37825579</v>
      </c>
      <c r="D12" s="5">
        <f>C12/C21*100</f>
        <v>24.170835148008617</v>
      </c>
      <c r="E12" s="5">
        <f>D12/D21*100</f>
        <v>24.170835148008617</v>
      </c>
      <c r="F12" s="5">
        <f>E12/E21*100</f>
        <v>24.170835148008617</v>
      </c>
      <c r="G12" s="5">
        <f>F12/F21*100</f>
        <v>24.170835148008617</v>
      </c>
      <c r="H12" s="5">
        <f>G12/G21*100</f>
        <v>24.170835148008617</v>
      </c>
      <c r="I12" s="5"/>
      <c r="J12" s="5">
        <f>H12/H21*100</f>
        <v>24.170835148008617</v>
      </c>
      <c r="K12" s="5">
        <f>J12/J21*100</f>
        <v>24.170835148008617</v>
      </c>
      <c r="L12" s="5">
        <f>K12/K21*100</f>
        <v>24.170835148008617</v>
      </c>
    </row>
    <row r="13" spans="2:13" hidden="1">
      <c r="B13" s="1" t="s">
        <v>4</v>
      </c>
      <c r="C13" s="4">
        <v>9441769</v>
      </c>
      <c r="D13" s="5">
        <f>C13/C21*100</f>
        <v>6.0333628205553227</v>
      </c>
      <c r="E13" s="5">
        <f>D13/D21*100</f>
        <v>6.0333628205553227</v>
      </c>
      <c r="F13" s="5">
        <f>E13/E21*100</f>
        <v>6.0333628205553227</v>
      </c>
      <c r="G13" s="5">
        <f>F13/F21*100</f>
        <v>6.0333628205553227</v>
      </c>
      <c r="H13" s="5">
        <f>G13/G21*100</f>
        <v>6.0333628205553227</v>
      </c>
      <c r="I13" s="5"/>
      <c r="J13" s="5">
        <f>H13/H21*100</f>
        <v>6.0333628205553227</v>
      </c>
      <c r="K13" s="5">
        <f>J13/J21*100</f>
        <v>6.0333628205553227</v>
      </c>
      <c r="L13" s="5">
        <f>K13/K21*100</f>
        <v>6.0333628205553227</v>
      </c>
    </row>
    <row r="14" spans="2:13" hidden="1">
      <c r="B14" s="1" t="s">
        <v>5</v>
      </c>
      <c r="C14" s="4">
        <v>35759831</v>
      </c>
      <c r="D14" s="5">
        <f>C14/C21*100</f>
        <v>22.850806329273855</v>
      </c>
      <c r="E14" s="5">
        <f>D14/D21*100</f>
        <v>22.850806329273855</v>
      </c>
      <c r="F14" s="5">
        <f>E14/E21*100</f>
        <v>22.850806329273855</v>
      </c>
      <c r="G14" s="5">
        <f>F14/F21*100</f>
        <v>22.850806329273855</v>
      </c>
      <c r="H14" s="5">
        <f>G14/G21*100</f>
        <v>22.850806329273855</v>
      </c>
      <c r="I14" s="5"/>
      <c r="J14" s="5">
        <f>H14/H21*100</f>
        <v>22.850806329273855</v>
      </c>
      <c r="K14" s="5">
        <f>J14/J21*100</f>
        <v>22.850806329273855</v>
      </c>
      <c r="L14" s="5">
        <f>K14/K21*100</f>
        <v>22.850806329273855</v>
      </c>
    </row>
    <row r="15" spans="2:13" hidden="1">
      <c r="B15" s="1" t="s">
        <v>6</v>
      </c>
      <c r="C15" s="4">
        <v>14645052</v>
      </c>
      <c r="D15" s="5">
        <f>C15/C21*100</f>
        <v>9.3583005729010509</v>
      </c>
      <c r="E15" s="5">
        <f>D15/D21*100</f>
        <v>9.3583005729010509</v>
      </c>
      <c r="F15" s="5">
        <f>E15/E21*100</f>
        <v>9.3583005729010509</v>
      </c>
      <c r="G15" s="5">
        <f>F15/F21*100</f>
        <v>9.3583005729010509</v>
      </c>
      <c r="H15" s="5">
        <f>G15/G21*100</f>
        <v>9.3583005729010509</v>
      </c>
      <c r="I15" s="5"/>
      <c r="J15" s="5">
        <f>H15/H21*100</f>
        <v>9.3583005729010509</v>
      </c>
      <c r="K15" s="5">
        <f>J15/J21*100</f>
        <v>9.3583005729010509</v>
      </c>
      <c r="L15" s="5">
        <f>K15/K21*100</f>
        <v>9.3583005729010509</v>
      </c>
    </row>
    <row r="16" spans="2:13" hidden="1">
      <c r="B16" s="1" t="s">
        <v>7</v>
      </c>
      <c r="C16" s="4">
        <v>11151129</v>
      </c>
      <c r="D16" s="5">
        <f>C16/C21*100</f>
        <v>7.1256569733718607</v>
      </c>
      <c r="E16" s="5">
        <f>D16/D21*100</f>
        <v>7.1256569733718607</v>
      </c>
      <c r="F16" s="5">
        <f>E16/E21*100</f>
        <v>7.1256569733718607</v>
      </c>
      <c r="G16" s="5">
        <f>F16/F21*100</f>
        <v>7.1256569733718607</v>
      </c>
      <c r="H16" s="5">
        <f>G16/G21*100</f>
        <v>7.1256569733718607</v>
      </c>
      <c r="I16" s="5"/>
      <c r="J16" s="5">
        <f>H16/H21*100</f>
        <v>7.1256569733718607</v>
      </c>
      <c r="K16" s="5">
        <f>J16/J21*100</f>
        <v>7.1256569733718607</v>
      </c>
      <c r="L16" s="5">
        <f>K16/K21*100</f>
        <v>7.1256569733718607</v>
      </c>
    </row>
    <row r="17" spans="1:33" hidden="1">
      <c r="B17" s="1" t="s">
        <v>8</v>
      </c>
      <c r="C17" s="4">
        <v>7016841</v>
      </c>
      <c r="D17" s="5">
        <f>C17/C21*100</f>
        <v>4.4838152264843831</v>
      </c>
      <c r="E17" s="5">
        <f>D17/D21*100</f>
        <v>4.4838152264843831</v>
      </c>
      <c r="F17" s="5">
        <f>E17/E21*100</f>
        <v>4.4838152264843831</v>
      </c>
      <c r="G17" s="5">
        <f>F17/F21*100</f>
        <v>4.4838152264843831</v>
      </c>
      <c r="H17" s="5">
        <f>G17/G21*100</f>
        <v>4.4838152264843831</v>
      </c>
      <c r="I17" s="5"/>
      <c r="J17" s="5">
        <f>H17/H21*100</f>
        <v>4.4838152264843831</v>
      </c>
      <c r="K17" s="5">
        <f>J17/J21*100</f>
        <v>4.4838152264843831</v>
      </c>
      <c r="L17" s="5">
        <f>K17/K21*100</f>
        <v>4.4838152264843831</v>
      </c>
    </row>
    <row r="18" spans="1:33" hidden="1">
      <c r="B18" s="1" t="s">
        <v>9</v>
      </c>
      <c r="C18" s="4">
        <v>8638134</v>
      </c>
      <c r="D18" s="5">
        <f>C18/C21*100</f>
        <v>5.5198338907226852</v>
      </c>
      <c r="E18" s="5">
        <f>D18/D21*100</f>
        <v>5.5198338907226852</v>
      </c>
      <c r="F18" s="5">
        <f>E18/E21*100</f>
        <v>5.5198338907226852</v>
      </c>
      <c r="G18" s="5">
        <f>F18/F21*100</f>
        <v>5.5198338907226852</v>
      </c>
      <c r="H18" s="5">
        <f>G18/G21*100</f>
        <v>5.5198338907226852</v>
      </c>
      <c r="I18" s="5"/>
      <c r="J18" s="5">
        <f>H18/H21*100</f>
        <v>5.5198338907226852</v>
      </c>
      <c r="K18" s="5">
        <f>J18/J21*100</f>
        <v>5.5198338907226852</v>
      </c>
      <c r="L18" s="5">
        <f>K18/K21*100</f>
        <v>5.5198338907226852</v>
      </c>
    </row>
    <row r="19" spans="1:33" hidden="1">
      <c r="B19" s="1" t="s">
        <v>10</v>
      </c>
      <c r="C19" s="4">
        <v>8558138</v>
      </c>
      <c r="D19" s="5">
        <f>C19/C21*100</f>
        <v>5.4687158330585817</v>
      </c>
      <c r="E19" s="5">
        <f>D19/D21*100</f>
        <v>5.4687158330585817</v>
      </c>
      <c r="F19" s="5">
        <f>E19/E21*100</f>
        <v>5.4687158330585817</v>
      </c>
      <c r="G19" s="5">
        <f>F19/F21*100</f>
        <v>5.4687158330585817</v>
      </c>
      <c r="H19" s="5">
        <f>G19/G21*100</f>
        <v>5.4687158330585817</v>
      </c>
      <c r="I19" s="5"/>
      <c r="J19" s="5">
        <f>H19/H21*100</f>
        <v>5.4687158330585817</v>
      </c>
      <c r="K19" s="5">
        <f>J19/J21*100</f>
        <v>5.4687158330585817</v>
      </c>
      <c r="L19" s="5">
        <f>K19/K21*100</f>
        <v>5.4687158330585817</v>
      </c>
    </row>
    <row r="20" spans="1:33" hidden="1">
      <c r="B20" s="1" t="s">
        <v>11</v>
      </c>
      <c r="C20" s="4">
        <v>6020050</v>
      </c>
      <c r="D20" s="5">
        <f>C20/C21*100</f>
        <v>3.8468581309163641</v>
      </c>
      <c r="E20" s="5">
        <f>D20/D21*100</f>
        <v>3.8468581309163641</v>
      </c>
      <c r="F20" s="5">
        <f>E20/E21*100</f>
        <v>3.8468581309163641</v>
      </c>
      <c r="G20" s="5">
        <f>F20/F21*100</f>
        <v>3.8468581309163641</v>
      </c>
      <c r="H20" s="5">
        <f>G20/G21*100</f>
        <v>3.8468581309163641</v>
      </c>
      <c r="I20" s="5"/>
      <c r="J20" s="5">
        <f>H20/H21*100</f>
        <v>3.8468581309163641</v>
      </c>
      <c r="K20" s="5">
        <f>J20/J21*100</f>
        <v>3.8468581309163641</v>
      </c>
      <c r="L20" s="5">
        <f>K20/K21*100</f>
        <v>3.8468581309163641</v>
      </c>
    </row>
    <row r="21" spans="1:33" ht="21.75" hidden="1" customHeight="1" thickBot="1">
      <c r="B21" s="1" t="s">
        <v>12</v>
      </c>
      <c r="C21" s="7">
        <f>SUM(C10:C20)</f>
        <v>156492644</v>
      </c>
      <c r="D21" s="5">
        <f>SUM(D10:D20)</f>
        <v>100</v>
      </c>
      <c r="E21" s="5">
        <f>SUM(E10:E20)</f>
        <v>100</v>
      </c>
      <c r="F21" s="5">
        <f t="shared" ref="F21:L21" si="0">SUM(F10:F20)</f>
        <v>100</v>
      </c>
      <c r="G21" s="5">
        <f t="shared" si="0"/>
        <v>100</v>
      </c>
      <c r="H21" s="5">
        <f t="shared" si="0"/>
        <v>100</v>
      </c>
      <c r="I21" s="5"/>
      <c r="J21" s="5">
        <f t="shared" si="0"/>
        <v>100</v>
      </c>
      <c r="K21" s="5">
        <f t="shared" si="0"/>
        <v>100</v>
      </c>
      <c r="L21" s="5">
        <f t="shared" si="0"/>
        <v>100</v>
      </c>
    </row>
    <row r="22" spans="1:33" ht="15" hidden="1" customHeight="1" thickTop="1"/>
    <row r="23" spans="1:33" ht="21.75" hidden="1" customHeight="1" thickBot="1"/>
    <row r="24" spans="1:33" ht="15" customHeight="1">
      <c r="A24" s="8"/>
      <c r="B24" s="108" t="s">
        <v>0</v>
      </c>
      <c r="C24" s="98" t="s">
        <v>13</v>
      </c>
      <c r="D24" s="9" t="s">
        <v>14</v>
      </c>
      <c r="E24" s="98" t="s">
        <v>15</v>
      </c>
      <c r="F24" s="98" t="s">
        <v>16</v>
      </c>
      <c r="G24" s="103" t="s">
        <v>17</v>
      </c>
      <c r="H24" s="103" t="s">
        <v>18</v>
      </c>
      <c r="I24" s="10" t="s">
        <v>19</v>
      </c>
      <c r="J24" s="9" t="s">
        <v>20</v>
      </c>
      <c r="K24" s="9" t="s">
        <v>14</v>
      </c>
      <c r="L24" s="98" t="s">
        <v>21</v>
      </c>
      <c r="M24" s="11"/>
      <c r="O24" s="98" t="s">
        <v>22</v>
      </c>
      <c r="P24" s="11"/>
      <c r="T24" s="12"/>
    </row>
    <row r="25" spans="1:33" ht="15" customHeight="1">
      <c r="A25" s="13"/>
      <c r="B25" s="109"/>
      <c r="C25" s="99"/>
      <c r="D25" s="14" t="s">
        <v>23</v>
      </c>
      <c r="E25" s="99"/>
      <c r="F25" s="99" t="s">
        <v>24</v>
      </c>
      <c r="G25" s="104"/>
      <c r="H25" s="104"/>
      <c r="I25" s="15" t="s">
        <v>25</v>
      </c>
      <c r="J25" s="14" t="s">
        <v>26</v>
      </c>
      <c r="K25" s="14" t="s">
        <v>27</v>
      </c>
      <c r="L25" s="99"/>
      <c r="M25" s="16" t="s">
        <v>12</v>
      </c>
      <c r="O25" s="99"/>
      <c r="P25" s="16" t="s">
        <v>12</v>
      </c>
      <c r="T25" s="12"/>
    </row>
    <row r="26" spans="1:33" ht="15" customHeight="1" thickBot="1">
      <c r="A26" s="17"/>
      <c r="B26" s="109"/>
      <c r="C26" s="99"/>
      <c r="D26" s="14" t="s">
        <v>28</v>
      </c>
      <c r="E26" s="99"/>
      <c r="F26" s="99" t="s">
        <v>29</v>
      </c>
      <c r="G26" s="104"/>
      <c r="H26" s="104"/>
      <c r="I26" s="15" t="s">
        <v>30</v>
      </c>
      <c r="J26" s="14" t="s">
        <v>31</v>
      </c>
      <c r="K26" s="14" t="s">
        <v>18</v>
      </c>
      <c r="L26" s="99"/>
      <c r="M26" s="18">
        <v>10</v>
      </c>
      <c r="O26" s="99"/>
      <c r="P26" s="18">
        <v>11</v>
      </c>
      <c r="T26" s="12"/>
    </row>
    <row r="27" spans="1:33" s="27" customFormat="1" ht="18.75" customHeight="1" thickBot="1">
      <c r="A27" s="19"/>
      <c r="B27" s="110"/>
      <c r="C27" s="20">
        <v>1</v>
      </c>
      <c r="D27" s="20">
        <v>2</v>
      </c>
      <c r="E27" s="20">
        <v>3</v>
      </c>
      <c r="F27" s="20">
        <v>4</v>
      </c>
      <c r="G27" s="20">
        <v>5</v>
      </c>
      <c r="H27" s="20">
        <v>6</v>
      </c>
      <c r="I27" s="21" t="s">
        <v>32</v>
      </c>
      <c r="J27" s="22" t="s">
        <v>33</v>
      </c>
      <c r="K27" s="20">
        <v>8</v>
      </c>
      <c r="L27" s="23">
        <v>9</v>
      </c>
      <c r="M27" s="24" t="s">
        <v>34</v>
      </c>
      <c r="N27" s="25"/>
      <c r="O27" s="20">
        <v>11</v>
      </c>
      <c r="P27" s="24" t="s">
        <v>35</v>
      </c>
      <c r="Q27" s="25"/>
      <c r="R27" s="25"/>
      <c r="S27" s="25"/>
      <c r="T27" s="26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 s="35" customFormat="1" ht="22.5" customHeight="1">
      <c r="A28" s="28">
        <v>10</v>
      </c>
      <c r="B28" s="29" t="s">
        <v>1</v>
      </c>
      <c r="C28" s="30">
        <f>ROUND(D10%*C40,0)</f>
        <v>3992346</v>
      </c>
      <c r="D28" s="30">
        <f>ROUND(E10%*D40,0)</f>
        <v>2043302</v>
      </c>
      <c r="E28" s="30">
        <f>ROUND(F10%*E40,0)</f>
        <v>294501</v>
      </c>
      <c r="F28" s="30">
        <f>ROUND(G10%*F40,0)</f>
        <v>1030970</v>
      </c>
      <c r="G28" s="30">
        <f>ROUND(J10%*G40,0)</f>
        <v>42222</v>
      </c>
      <c r="H28" s="30">
        <f>ROUND(K10%*H40,0)-1</f>
        <v>30838</v>
      </c>
      <c r="I28" s="31">
        <f>SUM(C28:H28)</f>
        <v>7434179</v>
      </c>
      <c r="J28" s="32">
        <v>97026</v>
      </c>
      <c r="K28" s="30">
        <f>ROUND(L10%*K40,0)-1</f>
        <v>8541</v>
      </c>
      <c r="L28" s="32">
        <v>781</v>
      </c>
      <c r="M28" s="31">
        <f>+C28+D28+E28+F28+G28+H28+J28+K28+L28</f>
        <v>7540527</v>
      </c>
      <c r="N28" s="2"/>
      <c r="O28" s="32">
        <v>1380</v>
      </c>
      <c r="P28" s="31">
        <f>+M28+O28</f>
        <v>7541907</v>
      </c>
      <c r="Q28" s="2"/>
      <c r="R28" s="33">
        <f t="shared" ref="R28:R38" si="1">+I28+K28</f>
        <v>7442720</v>
      </c>
      <c r="S28" s="34">
        <f t="shared" ref="S28:S38" si="2">+C10</f>
        <v>7442721</v>
      </c>
      <c r="T28" s="12">
        <f>+S28-R28-1</f>
        <v>0</v>
      </c>
      <c r="U28" s="34">
        <f t="shared" ref="U28:U39" si="3">+L28+O28</f>
        <v>2161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35" customFormat="1" ht="22.5" customHeight="1">
      <c r="A29" s="28">
        <v>1</v>
      </c>
      <c r="B29" s="29" t="s">
        <v>2</v>
      </c>
      <c r="C29" s="30">
        <f>ROUND(D11%*C40,0)</f>
        <v>5360555</v>
      </c>
      <c r="D29" s="30">
        <f>ROUND(E11%*D40,0)</f>
        <v>2743557</v>
      </c>
      <c r="E29" s="30">
        <f>ROUND(F11%*E40,0)</f>
        <v>395429</v>
      </c>
      <c r="F29" s="30">
        <f>ROUND(G11%*F40,0)</f>
        <v>1384291</v>
      </c>
      <c r="G29" s="30">
        <f>ROUND(J11%*G40,0)</f>
        <v>56691</v>
      </c>
      <c r="H29" s="30">
        <f>ROUND(K11%*H40,0)</f>
        <v>41407</v>
      </c>
      <c r="I29" s="31">
        <f t="shared" ref="I29:I38" si="4">SUM(C29:H29)</f>
        <v>9981930</v>
      </c>
      <c r="J29" s="32">
        <v>145286</v>
      </c>
      <c r="K29" s="30">
        <f>ROUND(L11%*K40,0)</f>
        <v>11469</v>
      </c>
      <c r="L29" s="32">
        <v>2201</v>
      </c>
      <c r="M29" s="31">
        <f t="shared" ref="M29:M38" si="5">+C29+D29+E29+F29+G29+H29+J29+K29+L29</f>
        <v>10140886</v>
      </c>
      <c r="N29" s="2"/>
      <c r="O29" s="32">
        <v>15401</v>
      </c>
      <c r="P29" s="31">
        <f t="shared" ref="P29:P38" si="6">+M29+O29</f>
        <v>10156287</v>
      </c>
      <c r="Q29" s="2"/>
      <c r="R29" s="33">
        <f t="shared" si="1"/>
        <v>9993399</v>
      </c>
      <c r="S29" s="34">
        <f t="shared" si="2"/>
        <v>9993400</v>
      </c>
      <c r="T29" s="12">
        <f t="shared" ref="T29:T38" si="7">+S29-R29</f>
        <v>1</v>
      </c>
      <c r="U29" s="34">
        <f t="shared" si="3"/>
        <v>17602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35" customFormat="1" ht="22.5" customHeight="1">
      <c r="A30" s="28">
        <v>2</v>
      </c>
      <c r="B30" s="29" t="s">
        <v>3</v>
      </c>
      <c r="C30" s="30">
        <f>ROUND(D12%*C40,0)+2</f>
        <v>20290003</v>
      </c>
      <c r="D30" s="30">
        <f>ROUND(E12%*D40,0)</f>
        <v>10384519</v>
      </c>
      <c r="E30" s="30">
        <f>ROUND(F12%*E40,0)</f>
        <v>1496720</v>
      </c>
      <c r="F30" s="30">
        <f>ROUND(G12%*F40,0)-1</f>
        <v>5239619</v>
      </c>
      <c r="G30" s="30">
        <f>ROUND(J12%*G40,0)-1</f>
        <v>214579</v>
      </c>
      <c r="H30" s="30">
        <f>ROUND(K12%*H40,0)</f>
        <v>156729</v>
      </c>
      <c r="I30" s="31">
        <f>SUM(C30:H30)</f>
        <v>37782169</v>
      </c>
      <c r="J30" s="32">
        <v>474845</v>
      </c>
      <c r="K30" s="30">
        <f>ROUND(L12%*K40,0)</f>
        <v>43411</v>
      </c>
      <c r="L30" s="32">
        <v>445</v>
      </c>
      <c r="M30" s="31">
        <f t="shared" si="5"/>
        <v>38300870</v>
      </c>
      <c r="N30" s="2"/>
      <c r="O30" s="32">
        <v>213978</v>
      </c>
      <c r="P30" s="31">
        <f t="shared" si="6"/>
        <v>38514848</v>
      </c>
      <c r="Q30" s="2"/>
      <c r="R30" s="33">
        <f t="shared" si="1"/>
        <v>37825580</v>
      </c>
      <c r="S30" s="34">
        <f t="shared" si="2"/>
        <v>37825579</v>
      </c>
      <c r="T30" s="12">
        <f t="shared" si="7"/>
        <v>-1</v>
      </c>
      <c r="U30" s="34">
        <f t="shared" si="3"/>
        <v>214423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35" customFormat="1" ht="22.5" customHeight="1" thickBot="1">
      <c r="A31" s="36">
        <v>11</v>
      </c>
      <c r="B31" s="29" t="s">
        <v>4</v>
      </c>
      <c r="C31" s="30">
        <f>ROUND(D13%*C40,0)</f>
        <v>5064655</v>
      </c>
      <c r="D31" s="30">
        <f>ROUND(E13%*D40,0)</f>
        <v>2592114</v>
      </c>
      <c r="E31" s="30">
        <f>ROUND(F13%*E40,0)</f>
        <v>373601</v>
      </c>
      <c r="F31" s="30">
        <f>ROUND(G13%*F40,0)</f>
        <v>1307879</v>
      </c>
      <c r="G31" s="30">
        <f>ROUND(J13%*G40,0)</f>
        <v>53562</v>
      </c>
      <c r="H31" s="30">
        <f>ROUND(K13%*H40,0)</f>
        <v>39122</v>
      </c>
      <c r="I31" s="31">
        <f>SUM(C31:H31)</f>
        <v>9430933</v>
      </c>
      <c r="J31" s="32">
        <v>116608</v>
      </c>
      <c r="K31" s="30">
        <f>ROUND(L13%*K40,0)</f>
        <v>10836</v>
      </c>
      <c r="L31" s="32">
        <v>2783</v>
      </c>
      <c r="M31" s="31">
        <f t="shared" si="5"/>
        <v>9561160</v>
      </c>
      <c r="N31" s="2"/>
      <c r="O31" s="32">
        <v>10044</v>
      </c>
      <c r="P31" s="31">
        <f t="shared" si="6"/>
        <v>9571204</v>
      </c>
      <c r="Q31" s="2"/>
      <c r="R31" s="33">
        <f t="shared" si="1"/>
        <v>9441769</v>
      </c>
      <c r="S31" s="34">
        <f t="shared" si="2"/>
        <v>9441769</v>
      </c>
      <c r="T31" s="12">
        <f t="shared" si="7"/>
        <v>0</v>
      </c>
      <c r="U31" s="34">
        <f t="shared" si="3"/>
        <v>12827</v>
      </c>
      <c r="V31" s="37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35" customFormat="1" ht="22.5" customHeight="1">
      <c r="A32" s="28">
        <v>3</v>
      </c>
      <c r="B32" s="29" t="s">
        <v>36</v>
      </c>
      <c r="C32" s="30">
        <f>ROUND(D14%*C40,0)</f>
        <v>19181914</v>
      </c>
      <c r="D32" s="30">
        <f>ROUND(E14%*D40,0)</f>
        <v>9817395</v>
      </c>
      <c r="E32" s="30">
        <f>ROUND(F14%*E40,0)</f>
        <v>1414980</v>
      </c>
      <c r="F32" s="30">
        <f>ROUND(G14%*F40,0)</f>
        <v>4953472</v>
      </c>
      <c r="G32" s="30">
        <f>ROUND(J14%*G40,0)</f>
        <v>202861</v>
      </c>
      <c r="H32" s="30">
        <f>ROUND(K14%*H40,0)</f>
        <v>148169</v>
      </c>
      <c r="I32" s="31">
        <f t="shared" si="4"/>
        <v>35718791</v>
      </c>
      <c r="J32" s="32">
        <v>413089</v>
      </c>
      <c r="K32" s="30">
        <f>ROUND(L14%*K40,0)</f>
        <v>41040</v>
      </c>
      <c r="L32" s="32">
        <v>1567</v>
      </c>
      <c r="M32" s="31">
        <f t="shared" si="5"/>
        <v>36174487</v>
      </c>
      <c r="N32" s="2"/>
      <c r="O32" s="32">
        <v>372353</v>
      </c>
      <c r="P32" s="31">
        <f t="shared" si="6"/>
        <v>36546840</v>
      </c>
      <c r="Q32" s="2"/>
      <c r="R32" s="33">
        <f t="shared" si="1"/>
        <v>35759831</v>
      </c>
      <c r="S32" s="34">
        <f t="shared" si="2"/>
        <v>35759831</v>
      </c>
      <c r="T32" s="12">
        <f t="shared" si="7"/>
        <v>0</v>
      </c>
      <c r="U32" s="34">
        <f t="shared" si="3"/>
        <v>373920</v>
      </c>
      <c r="V32" s="38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35" customFormat="1" ht="22.5" customHeight="1">
      <c r="A33" s="28">
        <v>4</v>
      </c>
      <c r="B33" s="29" t="s">
        <v>6</v>
      </c>
      <c r="C33" s="30">
        <f>ROUND(D15%*C40,0)</f>
        <v>7855745</v>
      </c>
      <c r="D33" s="30">
        <f>ROUND(E15%*D40,0)</f>
        <v>4020608</v>
      </c>
      <c r="E33" s="30">
        <f>ROUND(F15%*E40,0)</f>
        <v>579490</v>
      </c>
      <c r="F33" s="30">
        <f>ROUND(G15%*F40,0)</f>
        <v>2028641</v>
      </c>
      <c r="G33" s="30">
        <f>ROUND(J15%*G40,0)</f>
        <v>83080</v>
      </c>
      <c r="H33" s="30">
        <f>ROUND(K15%*H40,0)</f>
        <v>60681</v>
      </c>
      <c r="I33" s="31">
        <f t="shared" si="4"/>
        <v>14628245</v>
      </c>
      <c r="J33" s="32">
        <v>166799</v>
      </c>
      <c r="K33" s="30">
        <f>ROUND(L15%*K40,0)-1</f>
        <v>16807</v>
      </c>
      <c r="L33" s="32">
        <v>1205</v>
      </c>
      <c r="M33" s="31">
        <f t="shared" si="5"/>
        <v>14813056</v>
      </c>
      <c r="N33" s="2"/>
      <c r="O33" s="32">
        <v>16360</v>
      </c>
      <c r="P33" s="31">
        <f t="shared" si="6"/>
        <v>14829416</v>
      </c>
      <c r="Q33" s="2"/>
      <c r="R33" s="33">
        <f t="shared" si="1"/>
        <v>14645052</v>
      </c>
      <c r="S33" s="34">
        <f t="shared" si="2"/>
        <v>14645052</v>
      </c>
      <c r="T33" s="12">
        <f t="shared" si="7"/>
        <v>0</v>
      </c>
      <c r="U33" s="34">
        <f t="shared" si="3"/>
        <v>17565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35" customFormat="1" ht="22.5" customHeight="1">
      <c r="A34" s="28">
        <v>5</v>
      </c>
      <c r="B34" s="29" t="s">
        <v>7</v>
      </c>
      <c r="C34" s="30">
        <f>ROUND(D16%*C40,0)</f>
        <v>5981572</v>
      </c>
      <c r="D34" s="30">
        <f>ROUND(E16%*D40,0)</f>
        <v>3061397</v>
      </c>
      <c r="E34" s="30">
        <f>ROUND(F16%*E40,0)</f>
        <v>441239</v>
      </c>
      <c r="F34" s="30">
        <f>ROUND(G16%*F40,0)</f>
        <v>1544661</v>
      </c>
      <c r="G34" s="30">
        <f>ROUND(J16%*G40,0)</f>
        <v>63259</v>
      </c>
      <c r="H34" s="30">
        <f>ROUND(K16%*H40,0)</f>
        <v>46204</v>
      </c>
      <c r="I34" s="31">
        <f t="shared" si="4"/>
        <v>11138332</v>
      </c>
      <c r="J34" s="32">
        <v>146208</v>
      </c>
      <c r="K34" s="30">
        <f>ROUND(L16%*K40,0)</f>
        <v>12798</v>
      </c>
      <c r="L34" s="32">
        <v>0</v>
      </c>
      <c r="M34" s="31">
        <f t="shared" si="5"/>
        <v>11297338</v>
      </c>
      <c r="N34" s="2"/>
      <c r="O34" s="32">
        <v>13942</v>
      </c>
      <c r="P34" s="31">
        <f t="shared" si="6"/>
        <v>11311280</v>
      </c>
      <c r="Q34" s="2"/>
      <c r="R34" s="33">
        <f t="shared" si="1"/>
        <v>11151130</v>
      </c>
      <c r="S34" s="34">
        <f t="shared" si="2"/>
        <v>11151129</v>
      </c>
      <c r="T34" s="12">
        <f t="shared" si="7"/>
        <v>-1</v>
      </c>
      <c r="U34" s="34">
        <f t="shared" si="3"/>
        <v>13942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35" customFormat="1" ht="22.5" customHeight="1">
      <c r="A35" s="28">
        <v>6</v>
      </c>
      <c r="B35" s="29" t="s">
        <v>8</v>
      </c>
      <c r="C35" s="30">
        <f>ROUND(D17%*C40,0)</f>
        <v>3763900</v>
      </c>
      <c r="D35" s="30">
        <f>ROUND(E17%*D40,0)</f>
        <v>1926382</v>
      </c>
      <c r="E35" s="30">
        <f>ROUND(F17%*E40,0)</f>
        <v>277649</v>
      </c>
      <c r="F35" s="30">
        <f>ROUND(G17%*F40,0)</f>
        <v>971977</v>
      </c>
      <c r="G35" s="30">
        <f>ROUND(J17%*G40,0)</f>
        <v>39806</v>
      </c>
      <c r="H35" s="30">
        <f>ROUND(K17%*H40,0)</f>
        <v>29074</v>
      </c>
      <c r="I35" s="31">
        <f t="shared" si="4"/>
        <v>7008788</v>
      </c>
      <c r="J35" s="32">
        <v>92462</v>
      </c>
      <c r="K35" s="30">
        <f>ROUND(L17%*K40,0)</f>
        <v>8053</v>
      </c>
      <c r="L35" s="32">
        <v>0</v>
      </c>
      <c r="M35" s="31">
        <f t="shared" si="5"/>
        <v>7109303</v>
      </c>
      <c r="N35" s="2"/>
      <c r="O35" s="32">
        <v>4880</v>
      </c>
      <c r="P35" s="31">
        <f t="shared" si="6"/>
        <v>7114183</v>
      </c>
      <c r="Q35" s="2"/>
      <c r="R35" s="33">
        <f t="shared" si="1"/>
        <v>7016841</v>
      </c>
      <c r="S35" s="34">
        <f t="shared" si="2"/>
        <v>7016841</v>
      </c>
      <c r="T35" s="12">
        <f t="shared" si="7"/>
        <v>0</v>
      </c>
      <c r="U35" s="34">
        <f t="shared" si="3"/>
        <v>4880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35" customFormat="1" ht="22.5" customHeight="1">
      <c r="A36" s="28">
        <v>7</v>
      </c>
      <c r="B36" s="29" t="s">
        <v>9</v>
      </c>
      <c r="C36" s="30">
        <f>ROUND(D18%*C40,0)</f>
        <v>4633577</v>
      </c>
      <c r="D36" s="30">
        <f>ROUND(E18%*D40,0)</f>
        <v>2371487</v>
      </c>
      <c r="E36" s="30">
        <f>ROUND(F18%*E40,0)</f>
        <v>341802</v>
      </c>
      <c r="F36" s="30">
        <f>ROUND(G18%*F40,0)</f>
        <v>1196559</v>
      </c>
      <c r="G36" s="30">
        <f>ROUND(J18%*G40,0)</f>
        <v>49003</v>
      </c>
      <c r="H36" s="30">
        <f>ROUND(K18%*H40,0)</f>
        <v>35792</v>
      </c>
      <c r="I36" s="31">
        <f t="shared" si="4"/>
        <v>8628220</v>
      </c>
      <c r="J36" s="32">
        <v>128352</v>
      </c>
      <c r="K36" s="30">
        <f>ROUND(L18%*K40,0)</f>
        <v>9914</v>
      </c>
      <c r="L36" s="32">
        <v>3227</v>
      </c>
      <c r="M36" s="31">
        <f t="shared" si="5"/>
        <v>8769713</v>
      </c>
      <c r="N36" s="2"/>
      <c r="O36" s="32">
        <v>1766</v>
      </c>
      <c r="P36" s="31">
        <f t="shared" si="6"/>
        <v>8771479</v>
      </c>
      <c r="Q36" s="2"/>
      <c r="R36" s="33">
        <f t="shared" si="1"/>
        <v>8638134</v>
      </c>
      <c r="S36" s="34">
        <f t="shared" si="2"/>
        <v>8638134</v>
      </c>
      <c r="T36" s="12">
        <f t="shared" si="7"/>
        <v>0</v>
      </c>
      <c r="U36" s="34">
        <f t="shared" si="3"/>
        <v>4993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35" customFormat="1" ht="22.5" customHeight="1">
      <c r="A37" s="28">
        <v>8</v>
      </c>
      <c r="B37" s="29" t="s">
        <v>10</v>
      </c>
      <c r="C37" s="30">
        <f>ROUND(D19%*C40,0)</f>
        <v>4590667</v>
      </c>
      <c r="D37" s="30">
        <f>ROUND(E19%*D40,0)</f>
        <v>2349525</v>
      </c>
      <c r="E37" s="30">
        <f>ROUND(F19%*E40,0)</f>
        <v>338637</v>
      </c>
      <c r="F37" s="30">
        <f>ROUND(G19%*F40,0)</f>
        <v>1185478</v>
      </c>
      <c r="G37" s="30">
        <f>ROUND(J19%*G40,0)</f>
        <v>48549</v>
      </c>
      <c r="H37" s="30">
        <f>ROUND(K19%*H40,0)</f>
        <v>35460</v>
      </c>
      <c r="I37" s="31">
        <f t="shared" si="4"/>
        <v>8548316</v>
      </c>
      <c r="J37" s="32">
        <v>73187</v>
      </c>
      <c r="K37" s="30">
        <f>ROUND(L19%*K40,0)</f>
        <v>9822</v>
      </c>
      <c r="L37" s="32">
        <v>0</v>
      </c>
      <c r="M37" s="31">
        <f t="shared" si="5"/>
        <v>8631325</v>
      </c>
      <c r="N37" s="2"/>
      <c r="O37" s="32">
        <v>7077</v>
      </c>
      <c r="P37" s="31">
        <f t="shared" si="6"/>
        <v>8638402</v>
      </c>
      <c r="Q37" s="2"/>
      <c r="R37" s="33">
        <f t="shared" si="1"/>
        <v>8558138</v>
      </c>
      <c r="S37" s="34">
        <f t="shared" si="2"/>
        <v>8558138</v>
      </c>
      <c r="T37" s="12">
        <f t="shared" si="7"/>
        <v>0</v>
      </c>
      <c r="U37" s="34">
        <f t="shared" si="3"/>
        <v>7077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35" customFormat="1" ht="22.5" customHeight="1" thickBot="1">
      <c r="A38" s="28">
        <v>9</v>
      </c>
      <c r="B38" s="29" t="s">
        <v>11</v>
      </c>
      <c r="C38" s="30">
        <f>ROUND(D20%*C40,0)</f>
        <v>3229212</v>
      </c>
      <c r="D38" s="30">
        <f>ROUND(E20%*D40,0)</f>
        <v>1652726</v>
      </c>
      <c r="E38" s="30">
        <f>ROUND(F20%*E40,0)</f>
        <v>238207</v>
      </c>
      <c r="F38" s="30">
        <f>ROUND(G20%*F40,0)</f>
        <v>833901</v>
      </c>
      <c r="G38" s="30">
        <f>ROUND(J20%*G40,0)</f>
        <v>34151</v>
      </c>
      <c r="H38" s="30">
        <f>ROUND(K20%*H40,0)</f>
        <v>24944</v>
      </c>
      <c r="I38" s="31">
        <f t="shared" si="4"/>
        <v>6013141</v>
      </c>
      <c r="J38" s="32">
        <v>65646</v>
      </c>
      <c r="K38" s="30">
        <f>ROUND(L20%*K40,0)</f>
        <v>6909</v>
      </c>
      <c r="L38" s="32">
        <v>0</v>
      </c>
      <c r="M38" s="31">
        <f t="shared" si="5"/>
        <v>6085696</v>
      </c>
      <c r="N38" s="2"/>
      <c r="O38" s="32">
        <v>228</v>
      </c>
      <c r="P38" s="31">
        <f t="shared" si="6"/>
        <v>6085924</v>
      </c>
      <c r="Q38" s="2"/>
      <c r="R38" s="33">
        <f t="shared" si="1"/>
        <v>6020050</v>
      </c>
      <c r="S38" s="34">
        <f t="shared" si="2"/>
        <v>6020050</v>
      </c>
      <c r="T38" s="12">
        <f t="shared" si="7"/>
        <v>0</v>
      </c>
      <c r="U38" s="34">
        <f t="shared" si="3"/>
        <v>228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>
      <c r="A39" s="8"/>
      <c r="B39" s="39"/>
      <c r="C39" s="40"/>
      <c r="D39" s="40"/>
      <c r="E39" s="40"/>
      <c r="F39" s="40"/>
      <c r="G39" s="40"/>
      <c r="H39" s="40"/>
      <c r="I39" s="41"/>
      <c r="J39" s="40"/>
      <c r="K39" s="40"/>
      <c r="L39" s="40"/>
      <c r="M39" s="42"/>
      <c r="O39" s="43"/>
      <c r="P39" s="42"/>
      <c r="R39" s="34"/>
      <c r="S39" s="34"/>
      <c r="T39" s="12"/>
      <c r="U39" s="2">
        <f t="shared" si="3"/>
        <v>0</v>
      </c>
    </row>
    <row r="40" spans="1:33">
      <c r="A40" s="13"/>
      <c r="B40" s="44" t="s">
        <v>37</v>
      </c>
      <c r="C40" s="30">
        <f>E47</f>
        <v>83944146</v>
      </c>
      <c r="D40" s="30">
        <f>E48</f>
        <v>42963012</v>
      </c>
      <c r="E40" s="30">
        <f>E50</f>
        <v>6192255</v>
      </c>
      <c r="F40" s="30">
        <f>E51</f>
        <v>21677448</v>
      </c>
      <c r="G40" s="30">
        <f>E52</f>
        <v>887763</v>
      </c>
      <c r="H40" s="30">
        <f>E53</f>
        <v>648420</v>
      </c>
      <c r="I40" s="31">
        <f>SUM(C40:H40)</f>
        <v>156313044</v>
      </c>
      <c r="J40" s="30">
        <f>E49</f>
        <v>1919508</v>
      </c>
      <c r="K40" s="30">
        <f>E54</f>
        <v>179600</v>
      </c>
      <c r="L40" s="30">
        <f>+E55</f>
        <v>12209</v>
      </c>
      <c r="M40" s="31">
        <f>SUM(E47:E55)</f>
        <v>158424361</v>
      </c>
      <c r="O40" s="30">
        <f>+E58</f>
        <v>657409</v>
      </c>
      <c r="P40" s="31">
        <f>+E59</f>
        <v>159081770</v>
      </c>
      <c r="R40" s="34">
        <f>SUM(R29:R39)</f>
        <v>149049924</v>
      </c>
      <c r="S40" s="34">
        <f>SUM(S29:S39)</f>
        <v>149049923</v>
      </c>
      <c r="T40" s="12">
        <f>SUM(T28:T38)</f>
        <v>-1</v>
      </c>
    </row>
    <row r="41" spans="1:33" ht="14.4" thickBot="1">
      <c r="A41" s="17"/>
      <c r="B41" s="45"/>
      <c r="C41" s="46"/>
      <c r="D41" s="46"/>
      <c r="E41" s="45"/>
      <c r="F41" s="45"/>
      <c r="G41" s="45"/>
      <c r="H41" s="45"/>
      <c r="I41" s="47"/>
      <c r="J41" s="45"/>
      <c r="K41" s="45"/>
      <c r="L41" s="45"/>
      <c r="M41" s="48"/>
      <c r="O41" s="45"/>
      <c r="P41" s="48"/>
      <c r="R41" s="34"/>
      <c r="T41" s="12"/>
    </row>
    <row r="42" spans="1:33" s="49" customFormat="1" ht="24" hidden="1" customHeight="1">
      <c r="B42" s="50"/>
      <c r="C42" s="50">
        <f>+C40-C43</f>
        <v>0</v>
      </c>
      <c r="D42" s="50">
        <f t="shared" ref="D42:O42" si="8">+D40-D43</f>
        <v>0</v>
      </c>
      <c r="E42" s="50">
        <f t="shared" si="8"/>
        <v>0</v>
      </c>
      <c r="F42" s="50">
        <f>+F40-F43</f>
        <v>0</v>
      </c>
      <c r="G42" s="50">
        <f t="shared" si="8"/>
        <v>0</v>
      </c>
      <c r="H42" s="50">
        <f t="shared" si="8"/>
        <v>0</v>
      </c>
      <c r="I42" s="50">
        <f t="shared" si="8"/>
        <v>0</v>
      </c>
      <c r="J42" s="50">
        <f t="shared" si="8"/>
        <v>0</v>
      </c>
      <c r="K42" s="50">
        <f t="shared" si="8"/>
        <v>0</v>
      </c>
      <c r="L42" s="50">
        <f>+L40-L43</f>
        <v>0</v>
      </c>
      <c r="M42" s="50">
        <f t="shared" si="8"/>
        <v>0</v>
      </c>
      <c r="N42" s="50"/>
      <c r="O42" s="50">
        <f t="shared" si="8"/>
        <v>0</v>
      </c>
      <c r="P42" s="50"/>
      <c r="Q42" s="50"/>
      <c r="R42" s="50"/>
      <c r="S42" s="50"/>
      <c r="T42" s="50"/>
      <c r="U42" s="50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</row>
    <row r="43" spans="1:33" ht="24" hidden="1" customHeight="1">
      <c r="B43" s="52"/>
      <c r="C43" s="53">
        <f>SUM(C28:C38)</f>
        <v>83944146</v>
      </c>
      <c r="D43" s="53">
        <f>SUM(D28:D38)</f>
        <v>42963012</v>
      </c>
      <c r="E43" s="53">
        <f t="shared" ref="E43:K43" si="9">SUM(E28:E38)</f>
        <v>6192255</v>
      </c>
      <c r="F43" s="53">
        <f>SUM(F28:F38)</f>
        <v>21677448</v>
      </c>
      <c r="G43" s="53">
        <f t="shared" si="9"/>
        <v>887763</v>
      </c>
      <c r="H43" s="53">
        <f t="shared" si="9"/>
        <v>648420</v>
      </c>
      <c r="I43" s="53">
        <f t="shared" si="9"/>
        <v>156313044</v>
      </c>
      <c r="J43" s="53">
        <f>SUM(J28:J38)</f>
        <v>1919508</v>
      </c>
      <c r="K43" s="53">
        <f t="shared" si="9"/>
        <v>179600</v>
      </c>
      <c r="L43" s="53">
        <f>SUM(L28:L38)</f>
        <v>12209</v>
      </c>
      <c r="M43" s="53">
        <f>SUM(M28:M38)</f>
        <v>158424361</v>
      </c>
      <c r="N43" s="52"/>
      <c r="O43" s="53">
        <f>SUM(O28:O38)</f>
        <v>657409</v>
      </c>
      <c r="P43" s="52"/>
      <c r="Q43" s="52"/>
      <c r="R43" s="53"/>
      <c r="S43" s="52"/>
      <c r="T43" s="12"/>
      <c r="U43" s="52"/>
    </row>
    <row r="44" spans="1:33" s="94" customFormat="1" ht="24" customHeight="1"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O44" s="95"/>
      <c r="R44" s="95"/>
      <c r="T44" s="96"/>
    </row>
    <row r="45" spans="1:33" ht="24.75" customHeight="1">
      <c r="C45" s="106" t="s">
        <v>63</v>
      </c>
      <c r="D45" s="106"/>
      <c r="E45" s="106"/>
    </row>
    <row r="46" spans="1:33" ht="24.75" customHeight="1">
      <c r="B46" s="93"/>
      <c r="C46" s="93" t="s">
        <v>56</v>
      </c>
      <c r="D46" s="93"/>
      <c r="E46" s="93" t="s">
        <v>61</v>
      </c>
    </row>
    <row r="47" spans="1:33" ht="23.25" customHeight="1">
      <c r="B47" s="54" t="s">
        <v>38</v>
      </c>
      <c r="C47" s="55">
        <v>349767275</v>
      </c>
      <c r="D47" s="56" t="s">
        <v>39</v>
      </c>
      <c r="E47" s="57">
        <f>ROUND(C47*24%,0)</f>
        <v>83944146</v>
      </c>
      <c r="H47" s="58"/>
      <c r="I47" s="58"/>
      <c r="J47" s="59"/>
      <c r="K47" s="58"/>
      <c r="M47" s="34"/>
      <c r="AE47" s="1"/>
      <c r="AF47" s="1"/>
      <c r="AG47" s="1"/>
    </row>
    <row r="48" spans="1:33" ht="30" customHeight="1">
      <c r="B48" s="60" t="s">
        <v>40</v>
      </c>
      <c r="C48" s="61">
        <v>179012550</v>
      </c>
      <c r="D48" s="56" t="s">
        <v>39</v>
      </c>
      <c r="E48" s="62">
        <f>ROUND(C48*24%,0)</f>
        <v>42963012</v>
      </c>
      <c r="G48" s="58"/>
      <c r="H48" s="58"/>
      <c r="I48" s="58"/>
      <c r="J48" s="59"/>
      <c r="K48" s="58"/>
      <c r="M48" s="34"/>
      <c r="N48" s="34"/>
      <c r="O48" s="34"/>
      <c r="P48" s="34"/>
      <c r="Q48" s="34"/>
      <c r="R48" s="34"/>
      <c r="S48" s="34"/>
      <c r="T48" s="34"/>
      <c r="U48" s="34"/>
      <c r="V48" s="34"/>
      <c r="AE48" s="1"/>
      <c r="AF48" s="1"/>
      <c r="AG48" s="1"/>
    </row>
    <row r="49" spans="2:33" ht="23.25" customHeight="1">
      <c r="B49" s="54" t="s">
        <v>41</v>
      </c>
      <c r="C49" s="61">
        <v>9597538</v>
      </c>
      <c r="D49" s="56" t="s">
        <v>42</v>
      </c>
      <c r="E49" s="62">
        <f>ROUND(C49*20%,0)</f>
        <v>1919508</v>
      </c>
      <c r="G49" s="63"/>
      <c r="H49" s="58"/>
      <c r="J49" s="59"/>
      <c r="K49" s="58"/>
      <c r="M49" s="2"/>
      <c r="AE49" s="1"/>
      <c r="AF49" s="1"/>
      <c r="AG49" s="1"/>
    </row>
    <row r="50" spans="2:33" ht="23.25" customHeight="1">
      <c r="B50" s="54" t="s">
        <v>43</v>
      </c>
      <c r="C50" s="61">
        <v>25801062</v>
      </c>
      <c r="D50" s="56" t="s">
        <v>39</v>
      </c>
      <c r="E50" s="62">
        <f>ROUND(C50*24%,0)</f>
        <v>6192255</v>
      </c>
      <c r="G50" s="58"/>
      <c r="H50" s="58"/>
      <c r="M50" s="2" t="s">
        <v>44</v>
      </c>
      <c r="AE50" s="1"/>
      <c r="AF50" s="1"/>
      <c r="AG50" s="1"/>
    </row>
    <row r="51" spans="2:33" s="2" customFormat="1" ht="23.25" customHeight="1">
      <c r="B51" s="54" t="s">
        <v>16</v>
      </c>
      <c r="C51" s="61">
        <v>21677448</v>
      </c>
      <c r="D51" s="56" t="s">
        <v>45</v>
      </c>
      <c r="E51" s="62">
        <f>C51</f>
        <v>21677448</v>
      </c>
      <c r="F51" s="1"/>
      <c r="G51" s="58"/>
      <c r="H51" s="58"/>
      <c r="I51" s="64"/>
      <c r="J51" s="59"/>
      <c r="K51" s="58"/>
      <c r="T51" s="6"/>
    </row>
    <row r="52" spans="2:33" s="2" customFormat="1" ht="23.25" customHeight="1">
      <c r="B52" s="54" t="s">
        <v>46</v>
      </c>
      <c r="C52" s="61">
        <v>4438816</v>
      </c>
      <c r="D52" s="56" t="s">
        <v>42</v>
      </c>
      <c r="E52" s="64">
        <f>ROUND(C52*20%,0)</f>
        <v>887763</v>
      </c>
      <c r="F52" s="1"/>
      <c r="G52" s="58"/>
      <c r="H52" s="58"/>
      <c r="I52" s="65"/>
      <c r="J52" s="59"/>
      <c r="K52" s="58"/>
      <c r="T52" s="6"/>
    </row>
    <row r="53" spans="2:33" s="2" customFormat="1" ht="23.25" customHeight="1">
      <c r="B53" s="54" t="s">
        <v>47</v>
      </c>
      <c r="C53" s="61">
        <v>3242099</v>
      </c>
      <c r="D53" s="56" t="s">
        <v>42</v>
      </c>
      <c r="E53" s="64">
        <f>ROUND(C53*20%,0)</f>
        <v>648420</v>
      </c>
      <c r="F53" s="1"/>
      <c r="G53" s="58"/>
      <c r="H53" s="58"/>
      <c r="I53" s="58"/>
      <c r="J53" s="59"/>
      <c r="K53" s="58"/>
      <c r="M53" s="66"/>
      <c r="T53" s="6"/>
    </row>
    <row r="54" spans="2:33" s="2" customFormat="1" ht="23.25" customHeight="1">
      <c r="B54" s="54" t="s">
        <v>48</v>
      </c>
      <c r="C54" s="67">
        <v>897998</v>
      </c>
      <c r="D54" s="56" t="s">
        <v>42</v>
      </c>
      <c r="E54" s="64">
        <f>ROUND(C54*20%,0)</f>
        <v>179600</v>
      </c>
      <c r="F54" s="1"/>
      <c r="G54" s="58"/>
      <c r="H54" s="58"/>
      <c r="I54" s="58"/>
      <c r="J54" s="59"/>
      <c r="K54" s="58"/>
      <c r="T54" s="6"/>
    </row>
    <row r="55" spans="2:33" s="2" customFormat="1" ht="23.25" customHeight="1">
      <c r="B55" s="54" t="s">
        <v>21</v>
      </c>
      <c r="C55" s="67">
        <v>61044</v>
      </c>
      <c r="D55" s="56" t="s">
        <v>42</v>
      </c>
      <c r="E55" s="64">
        <f>ROUND(C55*20%,0)</f>
        <v>12209</v>
      </c>
      <c r="G55" s="58"/>
      <c r="H55" s="58"/>
      <c r="I55" s="58"/>
      <c r="J55" s="59"/>
      <c r="K55" s="58"/>
      <c r="T55" s="6"/>
    </row>
    <row r="56" spans="2:33" s="2" customFormat="1" ht="23.25" customHeight="1" thickBot="1">
      <c r="B56" s="97" t="s">
        <v>12</v>
      </c>
      <c r="C56" s="68">
        <f>SUM(C47:C55)</f>
        <v>594495830</v>
      </c>
      <c r="D56" s="69"/>
      <c r="E56" s="68">
        <f>SUM(E47:E55)</f>
        <v>158424361</v>
      </c>
      <c r="G56" s="58"/>
      <c r="H56" s="58"/>
      <c r="I56" s="58"/>
      <c r="J56" s="59"/>
      <c r="K56" s="58"/>
      <c r="T56" s="6"/>
    </row>
    <row r="57" spans="2:33" s="2" customFormat="1" ht="23.25" hidden="1" customHeight="1" thickTop="1">
      <c r="B57" s="54"/>
      <c r="C57" s="67"/>
      <c r="D57" s="56"/>
      <c r="E57" s="64"/>
      <c r="G57" s="58"/>
      <c r="H57" s="58"/>
      <c r="I57" s="58"/>
      <c r="J57" s="59"/>
      <c r="K57" s="58"/>
      <c r="T57" s="6"/>
    </row>
    <row r="58" spans="2:33" s="2" customFormat="1" ht="23.25" hidden="1" customHeight="1">
      <c r="B58" s="54" t="s">
        <v>22</v>
      </c>
      <c r="C58" s="61">
        <v>3287045</v>
      </c>
      <c r="D58" s="56" t="s">
        <v>42</v>
      </c>
      <c r="E58" s="64">
        <f>ROUND(C58*20%,0)</f>
        <v>657409</v>
      </c>
      <c r="F58" s="1"/>
      <c r="G58" s="58"/>
      <c r="H58" s="58"/>
      <c r="I58" s="58"/>
      <c r="J58" s="59"/>
      <c r="K58" s="58"/>
      <c r="T58" s="6"/>
    </row>
    <row r="59" spans="2:33" s="2" customFormat="1" ht="23.25" hidden="1" customHeight="1" thickBot="1">
      <c r="B59" s="54" t="s">
        <v>12</v>
      </c>
      <c r="C59" s="68">
        <f>+C56+C58</f>
        <v>597782875</v>
      </c>
      <c r="D59" s="69"/>
      <c r="E59" s="68">
        <f>+E56+E58</f>
        <v>159081770</v>
      </c>
      <c r="F59" s="1"/>
      <c r="G59" s="58"/>
      <c r="H59" s="58"/>
      <c r="I59" s="58"/>
      <c r="J59" s="59"/>
      <c r="K59" s="58"/>
      <c r="T59" s="6"/>
    </row>
    <row r="60" spans="2:33" s="2" customFormat="1" ht="17.25" hidden="1" customHeight="1" thickTop="1">
      <c r="B60" s="54"/>
      <c r="C60" s="70"/>
      <c r="D60" s="71"/>
      <c r="E60" s="72"/>
      <c r="F60" s="1"/>
      <c r="G60" s="1"/>
      <c r="H60" s="1"/>
      <c r="I60" s="1"/>
      <c r="J60" s="73"/>
      <c r="K60" s="73"/>
      <c r="M60" s="1"/>
      <c r="T60" s="6"/>
    </row>
    <row r="61" spans="2:33" s="2" customFormat="1" ht="17.25" hidden="1" customHeight="1">
      <c r="B61" s="54" t="s">
        <v>49</v>
      </c>
      <c r="C61" s="70"/>
      <c r="D61" s="71"/>
      <c r="E61" s="72"/>
      <c r="F61" s="1"/>
      <c r="G61" s="1"/>
      <c r="H61" s="1"/>
      <c r="I61" s="1"/>
      <c r="J61" s="73"/>
      <c r="K61" s="73"/>
      <c r="L61" s="1"/>
      <c r="M61" s="1"/>
      <c r="T61" s="6"/>
    </row>
    <row r="62" spans="2:33" s="2" customFormat="1" ht="17.25" hidden="1" customHeight="1">
      <c r="B62" s="54" t="s">
        <v>50</v>
      </c>
      <c r="C62" s="70"/>
      <c r="D62" s="71"/>
      <c r="E62" s="72"/>
      <c r="F62" s="1"/>
      <c r="G62" s="1"/>
      <c r="H62" s="1"/>
      <c r="I62" s="1"/>
      <c r="J62" s="73"/>
      <c r="K62" s="73"/>
      <c r="L62" s="1"/>
      <c r="M62" s="1"/>
      <c r="T62" s="6"/>
    </row>
    <row r="63" spans="2:33" s="2" customFormat="1" ht="17.25" hidden="1" customHeight="1">
      <c r="B63" s="54"/>
      <c r="C63" s="70"/>
      <c r="D63" s="71"/>
      <c r="E63" s="72"/>
      <c r="F63" s="1"/>
      <c r="G63" s="1"/>
      <c r="H63" s="1"/>
      <c r="I63" s="1"/>
      <c r="J63" s="73"/>
      <c r="K63" s="73"/>
      <c r="L63" s="1"/>
      <c r="M63" s="1"/>
      <c r="T63" s="6"/>
    </row>
    <row r="64" spans="2:33" s="2" customFormat="1" ht="17.25" hidden="1" customHeight="1">
      <c r="B64" s="54"/>
      <c r="C64" s="70"/>
      <c r="D64" s="74" t="s">
        <v>51</v>
      </c>
      <c r="E64" s="72"/>
      <c r="F64" s="1"/>
      <c r="G64" s="1"/>
      <c r="H64" s="1"/>
      <c r="I64" s="1"/>
      <c r="J64" s="73"/>
      <c r="K64" s="73"/>
      <c r="L64" s="1"/>
      <c r="M64" s="1"/>
      <c r="T64" s="6"/>
    </row>
    <row r="65" spans="1:22" s="2" customFormat="1" ht="17.25" hidden="1" customHeight="1">
      <c r="B65" s="75" t="s">
        <v>52</v>
      </c>
      <c r="C65" s="70">
        <v>0</v>
      </c>
      <c r="D65" s="70">
        <f>ROUND(C65*0.2,0)</f>
        <v>0</v>
      </c>
      <c r="E65" s="72"/>
      <c r="F65" s="1"/>
      <c r="G65" s="1"/>
      <c r="H65" s="1"/>
      <c r="I65" s="1"/>
      <c r="J65" s="73"/>
      <c r="K65" s="73"/>
      <c r="L65" s="1"/>
      <c r="M65" s="1"/>
      <c r="T65" s="6"/>
    </row>
    <row r="66" spans="1:22" s="2" customFormat="1" ht="17.25" hidden="1" customHeight="1">
      <c r="B66" s="75" t="s">
        <v>53</v>
      </c>
      <c r="C66" s="70">
        <v>0</v>
      </c>
      <c r="D66" s="71"/>
      <c r="E66" s="72"/>
      <c r="F66" s="1"/>
      <c r="G66" s="1"/>
      <c r="H66" s="1"/>
      <c r="I66" s="1"/>
      <c r="J66" s="73"/>
      <c r="K66" s="73"/>
      <c r="L66" s="1"/>
      <c r="M66" s="1"/>
      <c r="T66" s="6"/>
    </row>
    <row r="67" spans="1:22" s="2" customFormat="1" ht="17.25" hidden="1" customHeight="1">
      <c r="B67" s="75"/>
      <c r="C67" s="70">
        <f>SUM(C65:C66)</f>
        <v>0</v>
      </c>
      <c r="D67" s="71"/>
      <c r="E67" s="72"/>
      <c r="F67" s="1"/>
      <c r="G67" s="1"/>
      <c r="H67" s="1"/>
      <c r="I67" s="1"/>
      <c r="J67" s="73"/>
      <c r="K67" s="73"/>
      <c r="L67" s="1"/>
      <c r="M67" s="1"/>
      <c r="T67" s="6"/>
    </row>
    <row r="68" spans="1:22" s="2" customFormat="1" ht="17.25" hidden="1" customHeight="1">
      <c r="B68" s="76" t="s">
        <v>54</v>
      </c>
      <c r="C68" s="77" t="s">
        <v>55</v>
      </c>
      <c r="D68" s="78"/>
      <c r="E68" s="78" t="s">
        <v>0</v>
      </c>
      <c r="F68" s="78"/>
      <c r="G68" s="100" t="s">
        <v>56</v>
      </c>
      <c r="H68" s="100"/>
      <c r="I68" s="79"/>
      <c r="J68" s="100" t="s">
        <v>57</v>
      </c>
      <c r="K68" s="100"/>
      <c r="L68" s="3" t="s">
        <v>58</v>
      </c>
      <c r="T68" s="6"/>
    </row>
    <row r="69" spans="1:22" s="2" customFormat="1" ht="21.75" hidden="1" customHeight="1">
      <c r="A69" s="1"/>
      <c r="B69" s="76"/>
      <c r="C69" s="80">
        <f>C59</f>
        <v>597782875</v>
      </c>
      <c r="D69" s="69"/>
      <c r="E69" s="80">
        <f>E59</f>
        <v>159081770</v>
      </c>
      <c r="F69" s="69"/>
      <c r="G69" s="101">
        <f>C69-E69</f>
        <v>438701105</v>
      </c>
      <c r="H69" s="101"/>
      <c r="I69" s="81"/>
      <c r="J69" s="102">
        <f>ROUND(M32*0.25,0)</f>
        <v>9043622</v>
      </c>
      <c r="K69" s="102"/>
      <c r="L69" s="82">
        <f>ROUND(+M30*0.15,0)</f>
        <v>5745131</v>
      </c>
      <c r="M69" s="1"/>
      <c r="T69" s="6"/>
    </row>
    <row r="70" spans="1:22" s="2" customFormat="1" ht="21.75" hidden="1" customHeight="1">
      <c r="A70" s="1"/>
      <c r="B70" s="83"/>
      <c r="C70" s="1"/>
      <c r="D70" s="1"/>
      <c r="E70" s="1"/>
      <c r="F70" s="1"/>
      <c r="G70" s="1"/>
      <c r="H70" s="1"/>
      <c r="I70" s="1"/>
      <c r="J70" s="105"/>
      <c r="K70" s="105"/>
      <c r="L70" s="84"/>
      <c r="M70" s="1"/>
      <c r="T70" s="6"/>
    </row>
    <row r="71" spans="1:22" s="2" customFormat="1" ht="24" hidden="1" customHeight="1">
      <c r="A71" s="1"/>
      <c r="B71" s="83"/>
      <c r="C71" s="73"/>
      <c r="D71" s="73"/>
      <c r="E71" s="73"/>
      <c r="F71" s="73"/>
      <c r="G71" s="73"/>
      <c r="H71" s="73"/>
      <c r="I71" s="73"/>
      <c r="J71" s="102">
        <f>SUM(J69:K70)</f>
        <v>9043622</v>
      </c>
      <c r="K71" s="102"/>
      <c r="L71" s="82">
        <f>SUM(L69:L70)</f>
        <v>5745131</v>
      </c>
      <c r="M71" s="73"/>
      <c r="N71" s="73"/>
      <c r="O71" s="73"/>
      <c r="P71" s="73"/>
      <c r="Q71" s="73"/>
      <c r="R71" s="73"/>
      <c r="S71" s="73"/>
      <c r="T71" s="73"/>
      <c r="U71" s="73"/>
      <c r="V71" s="73"/>
    </row>
    <row r="72" spans="1:22" hidden="1"/>
    <row r="73" spans="1:22" ht="14.4" thickTop="1"/>
    <row r="74" spans="1:22" s="2" customFormat="1">
      <c r="A74" s="1"/>
      <c r="B74" s="1"/>
      <c r="C74" s="1"/>
      <c r="D74" s="1"/>
      <c r="E74" s="1"/>
      <c r="F74" s="1"/>
      <c r="G74" s="1"/>
      <c r="H74" s="1"/>
      <c r="I74" s="1"/>
      <c r="J74" s="85"/>
      <c r="K74" s="1"/>
      <c r="L74" s="1"/>
      <c r="M74" s="1"/>
      <c r="T74" s="6"/>
    </row>
    <row r="75" spans="1:22" s="2" customFormat="1">
      <c r="A75" s="1"/>
      <c r="B75" s="1"/>
      <c r="C75" s="1"/>
      <c r="D75" s="1"/>
      <c r="E75" s="1"/>
      <c r="F75" s="1"/>
      <c r="G75" s="1"/>
      <c r="H75" s="1"/>
      <c r="I75" s="1"/>
      <c r="J75" s="85"/>
      <c r="K75" s="1"/>
      <c r="L75" s="1"/>
      <c r="M75" s="1"/>
      <c r="T75" s="6"/>
    </row>
  </sheetData>
  <mergeCells count="16">
    <mergeCell ref="J70:K70"/>
    <mergeCell ref="J71:K71"/>
    <mergeCell ref="C45:E45"/>
    <mergeCell ref="B7:M7"/>
    <mergeCell ref="L24:L26"/>
    <mergeCell ref="B24:B27"/>
    <mergeCell ref="C24:C26"/>
    <mergeCell ref="E24:E26"/>
    <mergeCell ref="F24:F26"/>
    <mergeCell ref="O24:O26"/>
    <mergeCell ref="G68:H68"/>
    <mergeCell ref="J68:K68"/>
    <mergeCell ref="G69:H69"/>
    <mergeCell ref="J69:K69"/>
    <mergeCell ref="G24:G26"/>
    <mergeCell ref="H24:H26"/>
  </mergeCells>
  <printOptions horizontalCentered="1"/>
  <pageMargins left="0.19685039370078741" right="0.19685039370078741" top="0.44" bottom="0.54" header="0.44" footer="0"/>
  <pageSetup scale="65" orientation="landscape" r:id="rId1"/>
  <headerFooter alignWithMargins="0"/>
  <rowBreaks count="1" manualBreakCount="1">
    <brk id="2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G78"/>
  <sheetViews>
    <sheetView showGridLines="0" view="pageBreakPreview" topLeftCell="B7" zoomScale="52" zoomScaleNormal="70" zoomScaleSheetLayoutView="52" zoomScalePageLayoutView="53" workbookViewId="0">
      <selection activeCell="W37" sqref="W37"/>
    </sheetView>
  </sheetViews>
  <sheetFormatPr baseColWidth="10" defaultColWidth="11" defaultRowHeight="13.8"/>
  <cols>
    <col min="1" max="1" width="0.3984375" style="1" hidden="1" customWidth="1"/>
    <col min="2" max="2" width="27.8984375" style="1" customWidth="1"/>
    <col min="3" max="3" width="20.19921875" style="1" customWidth="1"/>
    <col min="4" max="4" width="17.3984375" style="1" customWidth="1"/>
    <col min="5" max="5" width="19.3984375" style="1" customWidth="1"/>
    <col min="6" max="6" width="15.3984375" style="1" customWidth="1"/>
    <col min="7" max="7" width="13.09765625" style="1" customWidth="1"/>
    <col min="8" max="8" width="12" style="1" hidden="1" customWidth="1"/>
    <col min="9" max="9" width="18.59765625" style="1" hidden="1" customWidth="1"/>
    <col min="10" max="10" width="13" style="1" hidden="1" customWidth="1"/>
    <col min="11" max="11" width="12.69921875" style="1" hidden="1" customWidth="1"/>
    <col min="12" max="12" width="11.59765625" style="1" hidden="1" customWidth="1"/>
    <col min="13" max="13" width="18" style="1" customWidth="1"/>
    <col min="14" max="14" width="1.69921875" style="2" customWidth="1"/>
    <col min="15" max="15" width="13.5" style="2" hidden="1" customWidth="1"/>
    <col min="16" max="16" width="16.8984375" style="2" hidden="1" customWidth="1"/>
    <col min="17" max="17" width="10.3984375" style="2" hidden="1" customWidth="1"/>
    <col min="18" max="18" width="13.19921875" style="2" hidden="1" customWidth="1"/>
    <col min="19" max="19" width="12.59765625" style="2" hidden="1" customWidth="1"/>
    <col min="20" max="20" width="11.09765625" style="6" hidden="1" customWidth="1"/>
    <col min="21" max="21" width="12.69921875" style="2" hidden="1" customWidth="1"/>
    <col min="22" max="22" width="15" style="2" customWidth="1"/>
    <col min="23" max="23" width="10.5" style="2" customWidth="1"/>
    <col min="24" max="24" width="15.5" style="2" customWidth="1"/>
    <col min="25" max="25" width="9.5" style="2" customWidth="1"/>
    <col min="26" max="26" width="8.09765625" style="2" customWidth="1"/>
    <col min="27" max="33" width="11" style="2"/>
    <col min="34" max="16384" width="11" style="1"/>
  </cols>
  <sheetData>
    <row r="1" spans="2:13" hidden="1"/>
    <row r="2" spans="2:13" hidden="1"/>
    <row r="3" spans="2:13" hidden="1"/>
    <row r="4" spans="2:13" hidden="1"/>
    <row r="5" spans="2:13" hidden="1"/>
    <row r="6" spans="2:13" hidden="1"/>
    <row r="7" spans="2:13" ht="147.75" customHeight="1">
      <c r="B7" s="111" t="s">
        <v>65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2:13" hidden="1"/>
    <row r="9" spans="2:13" hidden="1">
      <c r="B9" s="3" t="s">
        <v>0</v>
      </c>
    </row>
    <row r="10" spans="2:13" hidden="1">
      <c r="B10" s="1" t="s">
        <v>1</v>
      </c>
      <c r="C10" s="4">
        <v>19841</v>
      </c>
      <c r="D10" s="5">
        <f>C10/C21*100</f>
        <v>4.8435329643905973</v>
      </c>
      <c r="E10" s="5">
        <f>D10/D21*100</f>
        <v>4.8435329643905982</v>
      </c>
      <c r="F10" s="5">
        <f>E10/E21*100</f>
        <v>4.8435329643905982</v>
      </c>
      <c r="G10" s="5">
        <f>F10/F21*100</f>
        <v>4.8435329643905982</v>
      </c>
      <c r="H10" s="5">
        <f>G10/G21*100</f>
        <v>4.8435329643905982</v>
      </c>
      <c r="I10" s="5"/>
      <c r="J10" s="5">
        <f>H10/H21*100</f>
        <v>4.8435329643905982</v>
      </c>
      <c r="K10" s="5">
        <f>J10/J21*100</f>
        <v>4.8435329643905982</v>
      </c>
      <c r="L10" s="5">
        <f>K10/K21*100</f>
        <v>4.8435329643905982</v>
      </c>
    </row>
    <row r="11" spans="2:13" hidden="1">
      <c r="B11" s="1" t="s">
        <v>2</v>
      </c>
      <c r="C11" s="4">
        <v>25804</v>
      </c>
      <c r="D11" s="5">
        <f>C11/C21*100</f>
        <v>6.2992049096887746</v>
      </c>
      <c r="E11" s="5">
        <f>D11/D21*100</f>
        <v>6.2992049096887754</v>
      </c>
      <c r="F11" s="5">
        <f>E11/E21*100</f>
        <v>6.2992049096887754</v>
      </c>
      <c r="G11" s="5">
        <f>F11/F21*100</f>
        <v>6.2992049096887754</v>
      </c>
      <c r="H11" s="5">
        <f>G11/G21*100</f>
        <v>6.2992049096887754</v>
      </c>
      <c r="I11" s="5"/>
      <c r="J11" s="5">
        <f>H11/H21*100</f>
        <v>6.2992049096887754</v>
      </c>
      <c r="K11" s="5">
        <f>J11/J21*100</f>
        <v>6.2992049096887754</v>
      </c>
      <c r="L11" s="5">
        <f>K11/K21*100</f>
        <v>6.2992049096887754</v>
      </c>
    </row>
    <row r="12" spans="2:13" hidden="1">
      <c r="B12" s="1" t="s">
        <v>3</v>
      </c>
      <c r="C12" s="4">
        <v>98953</v>
      </c>
      <c r="D12" s="5">
        <f>C12/C21*100</f>
        <v>24.156147241839765</v>
      </c>
      <c r="E12" s="5">
        <f>D12/D21*100</f>
        <v>24.156147241839768</v>
      </c>
      <c r="F12" s="5">
        <f>E12/E21*100</f>
        <v>24.156147241839768</v>
      </c>
      <c r="G12" s="5">
        <f>F12/F21*100</f>
        <v>24.156147241839768</v>
      </c>
      <c r="H12" s="5">
        <f>G12/G21*100</f>
        <v>24.156147241839768</v>
      </c>
      <c r="I12" s="5"/>
      <c r="J12" s="5">
        <f>H12/H21*100</f>
        <v>24.156147241839768</v>
      </c>
      <c r="K12" s="5">
        <f>J12/J21*100</f>
        <v>24.156147241839768</v>
      </c>
      <c r="L12" s="5">
        <f>K12/K21*100</f>
        <v>24.156147241839768</v>
      </c>
    </row>
    <row r="13" spans="2:13" hidden="1">
      <c r="B13" s="1" t="s">
        <v>4</v>
      </c>
      <c r="C13" s="4">
        <v>24820</v>
      </c>
      <c r="D13" s="5">
        <f>C13/C21*100</f>
        <v>6.0589934063895283</v>
      </c>
      <c r="E13" s="5">
        <f>D13/D21*100</f>
        <v>6.0589934063895292</v>
      </c>
      <c r="F13" s="5">
        <f>E13/E21*100</f>
        <v>6.0589934063895292</v>
      </c>
      <c r="G13" s="5">
        <f>F13/F21*100</f>
        <v>6.0589934063895292</v>
      </c>
      <c r="H13" s="5">
        <f>G13/G21*100</f>
        <v>6.0589934063895292</v>
      </c>
      <c r="I13" s="5"/>
      <c r="J13" s="5">
        <f>H13/H21*100</f>
        <v>6.0589934063895292</v>
      </c>
      <c r="K13" s="5">
        <f>J13/J21*100</f>
        <v>6.0589934063895292</v>
      </c>
      <c r="L13" s="5">
        <f>K13/K21*100</f>
        <v>6.0589934063895292</v>
      </c>
    </row>
    <row r="14" spans="2:13" hidden="1">
      <c r="B14" s="1" t="s">
        <v>5</v>
      </c>
      <c r="C14" s="4">
        <v>92953</v>
      </c>
      <c r="D14" s="5">
        <f>C14/C21*100</f>
        <v>22.691442953429728</v>
      </c>
      <c r="E14" s="5">
        <f>D14/D21*100</f>
        <v>22.691442953429732</v>
      </c>
      <c r="F14" s="5">
        <f>E14/E21*100</f>
        <v>22.691442953429732</v>
      </c>
      <c r="G14" s="5">
        <f>F14/F21*100</f>
        <v>22.691442953429732</v>
      </c>
      <c r="H14" s="5">
        <f>G14/G21*100</f>
        <v>22.691442953429732</v>
      </c>
      <c r="I14" s="5"/>
      <c r="J14" s="5">
        <f>H14/H21*100</f>
        <v>22.691442953429732</v>
      </c>
      <c r="K14" s="5">
        <f>J14/J21*100</f>
        <v>22.691442953429732</v>
      </c>
      <c r="L14" s="5">
        <f>K14/K21*100</f>
        <v>22.691442953429732</v>
      </c>
    </row>
    <row r="15" spans="2:13" hidden="1">
      <c r="B15" s="1" t="s">
        <v>6</v>
      </c>
      <c r="C15" s="4">
        <v>39922</v>
      </c>
      <c r="D15" s="5">
        <f>C15/C21*100</f>
        <v>9.745654100317596</v>
      </c>
      <c r="E15" s="5">
        <f>D15/D21*100</f>
        <v>9.7456541003175978</v>
      </c>
      <c r="F15" s="5">
        <f>E15/E21*100</f>
        <v>9.7456541003175978</v>
      </c>
      <c r="G15" s="5">
        <f>F15/F21*100</f>
        <v>9.7456541003175978</v>
      </c>
      <c r="H15" s="5">
        <f>G15/G21*100</f>
        <v>9.7456541003175978</v>
      </c>
      <c r="I15" s="5"/>
      <c r="J15" s="5">
        <f>H15/H21*100</f>
        <v>9.7456541003175978</v>
      </c>
      <c r="K15" s="5">
        <f>J15/J21*100</f>
        <v>9.7456541003175978</v>
      </c>
      <c r="L15" s="5">
        <f>K15/K21*100</f>
        <v>9.7456541003175978</v>
      </c>
    </row>
    <row r="16" spans="2:13" hidden="1">
      <c r="B16" s="1" t="s">
        <v>7</v>
      </c>
      <c r="C16" s="4">
        <v>29079</v>
      </c>
      <c r="D16" s="5">
        <f>C16/C21*100</f>
        <v>7.0986893337792543</v>
      </c>
      <c r="E16" s="5">
        <f>D16/D21*100</f>
        <v>7.0986893337792552</v>
      </c>
      <c r="F16" s="5">
        <f>E16/E21*100</f>
        <v>7.0986893337792552</v>
      </c>
      <c r="G16" s="5">
        <f>F16/F21*100</f>
        <v>7.0986893337792552</v>
      </c>
      <c r="H16" s="5">
        <f>G16/G21*100</f>
        <v>7.0986893337792552</v>
      </c>
      <c r="I16" s="5"/>
      <c r="J16" s="5">
        <f>H16/H21*100</f>
        <v>7.0986893337792552</v>
      </c>
      <c r="K16" s="5">
        <f>J16/J21*100</f>
        <v>7.0986893337792552</v>
      </c>
      <c r="L16" s="5">
        <f>K16/K21*100</f>
        <v>7.0986893337792552</v>
      </c>
    </row>
    <row r="17" spans="1:33" hidden="1">
      <c r="B17" s="1" t="s">
        <v>8</v>
      </c>
      <c r="C17" s="4">
        <v>18757</v>
      </c>
      <c r="D17" s="5">
        <f>C17/C21*100</f>
        <v>4.5789097229511837</v>
      </c>
      <c r="E17" s="5">
        <f>D17/D21*100</f>
        <v>4.5789097229511837</v>
      </c>
      <c r="F17" s="5">
        <f>E17/E21*100</f>
        <v>4.5789097229511837</v>
      </c>
      <c r="G17" s="5">
        <f>F17/F21*100</f>
        <v>4.5789097229511837</v>
      </c>
      <c r="H17" s="5">
        <f>G17/G21*100</f>
        <v>4.5789097229511837</v>
      </c>
      <c r="I17" s="5"/>
      <c r="J17" s="5">
        <f>H17/H21*100</f>
        <v>4.5789097229511837</v>
      </c>
      <c r="K17" s="5">
        <f>J17/J21*100</f>
        <v>4.5789097229511837</v>
      </c>
      <c r="L17" s="5">
        <f>K17/K21*100</f>
        <v>4.5789097229511837</v>
      </c>
    </row>
    <row r="18" spans="1:33" hidden="1">
      <c r="B18" s="1" t="s">
        <v>9</v>
      </c>
      <c r="C18" s="4">
        <v>21525</v>
      </c>
      <c r="D18" s="5">
        <f>C18/C21*100</f>
        <v>5.2546266346710153</v>
      </c>
      <c r="E18" s="5">
        <f>D18/D21*100</f>
        <v>5.2546266346710162</v>
      </c>
      <c r="F18" s="5">
        <f>E18/E21*100</f>
        <v>5.2546266346710162</v>
      </c>
      <c r="G18" s="5">
        <f>F18/F21*100</f>
        <v>5.2546266346710162</v>
      </c>
      <c r="H18" s="5">
        <f>G18/G21*100</f>
        <v>5.2546266346710162</v>
      </c>
      <c r="I18" s="5"/>
      <c r="J18" s="5">
        <f>H18/H21*100</f>
        <v>5.2546266346710162</v>
      </c>
      <c r="K18" s="5">
        <f>J18/J21*100</f>
        <v>5.2546266346710162</v>
      </c>
      <c r="L18" s="5">
        <f>K18/K21*100</f>
        <v>5.2546266346710162</v>
      </c>
    </row>
    <row r="19" spans="1:33" hidden="1">
      <c r="B19" s="1" t="s">
        <v>10</v>
      </c>
      <c r="C19" s="4">
        <v>21690</v>
      </c>
      <c r="D19" s="5">
        <f>C19/C21*100</f>
        <v>5.2949060026022909</v>
      </c>
      <c r="E19" s="5">
        <f>D19/D21*100</f>
        <v>5.2949060026022918</v>
      </c>
      <c r="F19" s="5">
        <f>E19/E21*100</f>
        <v>5.2949060026022918</v>
      </c>
      <c r="G19" s="5">
        <f>F19/F21*100</f>
        <v>5.2949060026022918</v>
      </c>
      <c r="H19" s="5">
        <f>G19/G21*100</f>
        <v>5.2949060026022918</v>
      </c>
      <c r="I19" s="5"/>
      <c r="J19" s="5">
        <f>H19/H21*100</f>
        <v>5.2949060026022918</v>
      </c>
      <c r="K19" s="5">
        <f>J19/J21*100</f>
        <v>5.2949060026022918</v>
      </c>
      <c r="L19" s="5">
        <f>K19/K21*100</f>
        <v>5.2949060026022918</v>
      </c>
    </row>
    <row r="20" spans="1:33" hidden="1">
      <c r="B20" s="1" t="s">
        <v>11</v>
      </c>
      <c r="C20" s="4">
        <v>16295</v>
      </c>
      <c r="D20" s="5">
        <f>C20/C21*100</f>
        <v>3.9778927299402649</v>
      </c>
      <c r="E20" s="5">
        <f>D20/D21*100</f>
        <v>3.9778927299402653</v>
      </c>
      <c r="F20" s="5">
        <f>E20/E21*100</f>
        <v>3.9778927299402653</v>
      </c>
      <c r="G20" s="5">
        <f>F20/F21*100</f>
        <v>3.9778927299402653</v>
      </c>
      <c r="H20" s="5">
        <f>G20/G21*100</f>
        <v>3.9778927299402653</v>
      </c>
      <c r="I20" s="5"/>
      <c r="J20" s="5">
        <f>H20/H21*100</f>
        <v>3.9778927299402653</v>
      </c>
      <c r="K20" s="5">
        <f>J20/J21*100</f>
        <v>3.9778927299402653</v>
      </c>
      <c r="L20" s="5">
        <f>K20/K21*100</f>
        <v>3.9778927299402653</v>
      </c>
    </row>
    <row r="21" spans="1:33" ht="21.75" hidden="1" customHeight="1" thickBot="1">
      <c r="B21" s="1" t="s">
        <v>12</v>
      </c>
      <c r="C21" s="7">
        <f>SUM(C10:C20)</f>
        <v>409639</v>
      </c>
      <c r="D21" s="5">
        <f>SUM(D10:D20)</f>
        <v>99.999999999999986</v>
      </c>
      <c r="E21" s="5">
        <f>SUM(E10:E20)</f>
        <v>100</v>
      </c>
      <c r="F21" s="5">
        <f t="shared" ref="F21:L21" si="0">SUM(F10:F20)</f>
        <v>100</v>
      </c>
      <c r="G21" s="5">
        <f t="shared" si="0"/>
        <v>100</v>
      </c>
      <c r="H21" s="5">
        <f t="shared" si="0"/>
        <v>100</v>
      </c>
      <c r="I21" s="5"/>
      <c r="J21" s="5">
        <f t="shared" si="0"/>
        <v>100</v>
      </c>
      <c r="K21" s="5">
        <f t="shared" si="0"/>
        <v>100</v>
      </c>
      <c r="L21" s="5">
        <f t="shared" si="0"/>
        <v>100</v>
      </c>
    </row>
    <row r="22" spans="1:33" ht="14.4" hidden="1" thickTop="1"/>
    <row r="23" spans="1:33" ht="7.5" customHeight="1" thickBot="1"/>
    <row r="24" spans="1:33" ht="15" customHeight="1">
      <c r="A24" s="8"/>
      <c r="B24" s="108" t="s">
        <v>0</v>
      </c>
      <c r="C24" s="98" t="s">
        <v>13</v>
      </c>
      <c r="D24" s="9" t="s">
        <v>14</v>
      </c>
      <c r="E24" s="98" t="s">
        <v>15</v>
      </c>
      <c r="F24" s="98" t="s">
        <v>16</v>
      </c>
      <c r="G24" s="103" t="s">
        <v>17</v>
      </c>
      <c r="H24" s="103" t="s">
        <v>18</v>
      </c>
      <c r="I24" s="10" t="s">
        <v>19</v>
      </c>
      <c r="J24" s="9" t="s">
        <v>20</v>
      </c>
      <c r="K24" s="9" t="s">
        <v>14</v>
      </c>
      <c r="L24" s="98" t="s">
        <v>21</v>
      </c>
      <c r="M24" s="11"/>
      <c r="O24" s="98" t="s">
        <v>22</v>
      </c>
      <c r="P24" s="11"/>
      <c r="T24" s="12"/>
    </row>
    <row r="25" spans="1:33" ht="15" customHeight="1">
      <c r="A25" s="13"/>
      <c r="B25" s="109"/>
      <c r="C25" s="99"/>
      <c r="D25" s="14" t="s">
        <v>23</v>
      </c>
      <c r="E25" s="99"/>
      <c r="F25" s="99" t="s">
        <v>24</v>
      </c>
      <c r="G25" s="104"/>
      <c r="H25" s="104"/>
      <c r="I25" s="15" t="s">
        <v>25</v>
      </c>
      <c r="J25" s="14" t="s">
        <v>26</v>
      </c>
      <c r="K25" s="14" t="s">
        <v>27</v>
      </c>
      <c r="L25" s="99"/>
      <c r="M25" s="16" t="s">
        <v>12</v>
      </c>
      <c r="O25" s="99"/>
      <c r="P25" s="16" t="s">
        <v>12</v>
      </c>
      <c r="T25" s="12"/>
    </row>
    <row r="26" spans="1:33" ht="15" customHeight="1" thickBot="1">
      <c r="A26" s="17"/>
      <c r="B26" s="109"/>
      <c r="C26" s="99"/>
      <c r="D26" s="14" t="s">
        <v>28</v>
      </c>
      <c r="E26" s="99"/>
      <c r="F26" s="99" t="s">
        <v>29</v>
      </c>
      <c r="G26" s="104"/>
      <c r="H26" s="104"/>
      <c r="I26" s="15" t="s">
        <v>30</v>
      </c>
      <c r="J26" s="14" t="s">
        <v>31</v>
      </c>
      <c r="K26" s="14" t="s">
        <v>18</v>
      </c>
      <c r="L26" s="99"/>
      <c r="M26" s="18">
        <v>6</v>
      </c>
      <c r="O26" s="99"/>
      <c r="P26" s="18">
        <v>11</v>
      </c>
      <c r="T26" s="12"/>
    </row>
    <row r="27" spans="1:33" s="27" customFormat="1" ht="18.75" customHeight="1" thickBot="1">
      <c r="A27" s="19"/>
      <c r="B27" s="110"/>
      <c r="C27" s="20">
        <v>1</v>
      </c>
      <c r="D27" s="20">
        <v>2</v>
      </c>
      <c r="E27" s="20">
        <v>3</v>
      </c>
      <c r="F27" s="20">
        <v>4</v>
      </c>
      <c r="G27" s="20">
        <v>5</v>
      </c>
      <c r="H27" s="20">
        <v>6</v>
      </c>
      <c r="I27" s="21" t="s">
        <v>32</v>
      </c>
      <c r="J27" s="22" t="s">
        <v>33</v>
      </c>
      <c r="K27" s="20">
        <v>8</v>
      </c>
      <c r="L27" s="23">
        <v>9</v>
      </c>
      <c r="M27" s="24" t="s">
        <v>64</v>
      </c>
      <c r="N27" s="25"/>
      <c r="O27" s="20">
        <v>11</v>
      </c>
      <c r="P27" s="24" t="s">
        <v>35</v>
      </c>
      <c r="Q27" s="25"/>
      <c r="R27" s="25"/>
      <c r="S27" s="25"/>
      <c r="T27" s="26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 s="35" customFormat="1" ht="22.5" customHeight="1">
      <c r="A28" s="28">
        <v>10</v>
      </c>
      <c r="B28" s="29" t="s">
        <v>1</v>
      </c>
      <c r="C28" s="86">
        <f>ROUND(D10%*C40,0)</f>
        <v>-51686</v>
      </c>
      <c r="D28" s="30">
        <f>ROUND(E10%*D40,0)</f>
        <v>0</v>
      </c>
      <c r="E28" s="30">
        <f>ROUND(F10%*E40,0)</f>
        <v>0</v>
      </c>
      <c r="F28" s="30">
        <f>ROUND(G10%*F40,0)</f>
        <v>79661</v>
      </c>
      <c r="G28" s="86">
        <f>ROUND(J10%*G40,0)</f>
        <v>-8134</v>
      </c>
      <c r="H28" s="30">
        <f>ROUND(K10%*H40,0)</f>
        <v>0</v>
      </c>
      <c r="I28" s="31">
        <f>SUM(C28:H28)</f>
        <v>19841</v>
      </c>
      <c r="J28" s="32">
        <v>0</v>
      </c>
      <c r="K28" s="30">
        <f>ROUND(L10%*K40,0)</f>
        <v>0</v>
      </c>
      <c r="L28" s="32">
        <v>0</v>
      </c>
      <c r="M28" s="31">
        <f>+C28+D28+E28+F28+G28+H28+J28+K28+L28</f>
        <v>19841</v>
      </c>
      <c r="N28" s="2"/>
      <c r="O28" s="32"/>
      <c r="P28" s="31">
        <f>+M28+O28</f>
        <v>19841</v>
      </c>
      <c r="Q28" s="33"/>
      <c r="R28" s="33">
        <f t="shared" ref="R28:R38" si="1">+I28+K28</f>
        <v>19841</v>
      </c>
      <c r="S28" s="34">
        <f t="shared" ref="S28:S38" si="2">+C10</f>
        <v>19841</v>
      </c>
      <c r="T28" s="12">
        <f>+S28-R28-1</f>
        <v>-1</v>
      </c>
      <c r="U28" s="34">
        <f t="shared" ref="U28:U39" si="3">+L28+O28</f>
        <v>0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35" customFormat="1" ht="22.5" customHeight="1">
      <c r="A29" s="28">
        <v>1</v>
      </c>
      <c r="B29" s="29" t="s">
        <v>2</v>
      </c>
      <c r="C29" s="86">
        <f>ROUND(D11%*C40,0)</f>
        <v>-67220</v>
      </c>
      <c r="D29" s="30">
        <f>ROUND(E11%*D40,0)</f>
        <v>0</v>
      </c>
      <c r="E29" s="30">
        <f>ROUND(F11%*E40,0)</f>
        <v>0</v>
      </c>
      <c r="F29" s="30">
        <f>ROUND(G11%*F40,0)</f>
        <v>103603</v>
      </c>
      <c r="G29" s="86">
        <f>ROUND(J11%*G40,0)</f>
        <v>-10578</v>
      </c>
      <c r="H29" s="30">
        <f>ROUND(K11%*H40,0)</f>
        <v>0</v>
      </c>
      <c r="I29" s="31">
        <f t="shared" ref="I29:I38" si="4">SUM(C29:H29)</f>
        <v>25805</v>
      </c>
      <c r="J29" s="32">
        <v>0</v>
      </c>
      <c r="K29" s="30">
        <f>ROUND(L11%*K40,0)</f>
        <v>0</v>
      </c>
      <c r="L29" s="32">
        <v>0</v>
      </c>
      <c r="M29" s="31">
        <f t="shared" ref="M29:M38" si="5">+C29+D29+E29+F29+G29+H29+J29+K29+L29</f>
        <v>25805</v>
      </c>
      <c r="N29" s="2"/>
      <c r="O29" s="32"/>
      <c r="P29" s="31">
        <f t="shared" ref="P29:P38" si="6">+M29+O29</f>
        <v>25805</v>
      </c>
      <c r="Q29" s="33"/>
      <c r="R29" s="33">
        <f t="shared" si="1"/>
        <v>25805</v>
      </c>
      <c r="S29" s="34">
        <f t="shared" si="2"/>
        <v>25804</v>
      </c>
      <c r="T29" s="12">
        <f t="shared" ref="T29:T38" si="7">+S29-R29</f>
        <v>-1</v>
      </c>
      <c r="U29" s="34">
        <f t="shared" si="3"/>
        <v>0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35" customFormat="1" ht="22.5" customHeight="1">
      <c r="A30" s="28">
        <v>2</v>
      </c>
      <c r="B30" s="29" t="s">
        <v>3</v>
      </c>
      <c r="C30" s="86">
        <f>ROUND(D12%*C40,0)</f>
        <v>-257776</v>
      </c>
      <c r="D30" s="30">
        <f>ROUND(E12%*D40,0)</f>
        <v>0</v>
      </c>
      <c r="E30" s="30">
        <f>ROUND(F12%*E40,0)</f>
        <v>0</v>
      </c>
      <c r="F30" s="30">
        <f>ROUND(G12%*F40,0)</f>
        <v>397294</v>
      </c>
      <c r="G30" s="86">
        <f>ROUND(J12%*G40,0)</f>
        <v>-40566</v>
      </c>
      <c r="H30" s="30">
        <f>ROUND(K12%*H40,0)</f>
        <v>0</v>
      </c>
      <c r="I30" s="31">
        <f>SUM(C30:H30)</f>
        <v>98952</v>
      </c>
      <c r="J30" s="32">
        <v>0</v>
      </c>
      <c r="K30" s="30">
        <f>ROUND(L12%*K40,0)</f>
        <v>0</v>
      </c>
      <c r="L30" s="32">
        <v>0</v>
      </c>
      <c r="M30" s="31">
        <f t="shared" si="5"/>
        <v>98952</v>
      </c>
      <c r="N30" s="2"/>
      <c r="O30" s="32"/>
      <c r="P30" s="31">
        <f t="shared" si="6"/>
        <v>98952</v>
      </c>
      <c r="Q30" s="33"/>
      <c r="R30" s="33">
        <f t="shared" si="1"/>
        <v>98952</v>
      </c>
      <c r="S30" s="34">
        <f t="shared" si="2"/>
        <v>98953</v>
      </c>
      <c r="T30" s="12">
        <f t="shared" si="7"/>
        <v>1</v>
      </c>
      <c r="U30" s="34">
        <f t="shared" si="3"/>
        <v>0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35" customFormat="1" ht="22.5" customHeight="1" thickBot="1">
      <c r="A31" s="36">
        <v>11</v>
      </c>
      <c r="B31" s="29" t="s">
        <v>4</v>
      </c>
      <c r="C31" s="86">
        <f>ROUND(D13%*C40,0)</f>
        <v>-64657</v>
      </c>
      <c r="D31" s="30">
        <f>ROUND(E13%*D40,0)</f>
        <v>0</v>
      </c>
      <c r="E31" s="30">
        <f>ROUND(F13%*E40,0)</f>
        <v>0</v>
      </c>
      <c r="F31" s="30">
        <f>ROUND(G13%*F40,0)</f>
        <v>99652</v>
      </c>
      <c r="G31" s="86">
        <f>ROUND(J13%*G40,0)</f>
        <v>-10175</v>
      </c>
      <c r="H31" s="30">
        <f>ROUND(K13%*H40,0)</f>
        <v>0</v>
      </c>
      <c r="I31" s="31">
        <f>SUM(C31:H31)</f>
        <v>24820</v>
      </c>
      <c r="J31" s="32">
        <v>0</v>
      </c>
      <c r="K31" s="30">
        <f>ROUND(L13%*K40,0)</f>
        <v>0</v>
      </c>
      <c r="L31" s="32">
        <v>0</v>
      </c>
      <c r="M31" s="31">
        <f t="shared" si="5"/>
        <v>24820</v>
      </c>
      <c r="N31" s="2"/>
      <c r="O31" s="32"/>
      <c r="P31" s="31">
        <f t="shared" si="6"/>
        <v>24820</v>
      </c>
      <c r="Q31" s="33"/>
      <c r="R31" s="33">
        <f t="shared" si="1"/>
        <v>24820</v>
      </c>
      <c r="S31" s="34">
        <f t="shared" si="2"/>
        <v>24820</v>
      </c>
      <c r="T31" s="12">
        <f t="shared" si="7"/>
        <v>0</v>
      </c>
      <c r="U31" s="34">
        <f t="shared" si="3"/>
        <v>0</v>
      </c>
      <c r="V31" s="37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35" customFormat="1" ht="22.5" customHeight="1">
      <c r="A32" s="28">
        <v>3</v>
      </c>
      <c r="B32" s="29" t="s">
        <v>36</v>
      </c>
      <c r="C32" s="86">
        <f>ROUND(D14%*C40,0)</f>
        <v>-242145</v>
      </c>
      <c r="D32" s="30">
        <f>ROUND(E14%*D40,0)</f>
        <v>0</v>
      </c>
      <c r="E32" s="30">
        <f>ROUND(F14%*E40,0)</f>
        <v>0</v>
      </c>
      <c r="F32" s="30">
        <f>ROUND(G14%*F40,0)</f>
        <v>373204</v>
      </c>
      <c r="G32" s="86">
        <f>ROUND(J14%*G40,0)</f>
        <v>-38106</v>
      </c>
      <c r="H32" s="30">
        <f>ROUND(K14%*H40,0)</f>
        <v>0</v>
      </c>
      <c r="I32" s="31">
        <f t="shared" si="4"/>
        <v>92953</v>
      </c>
      <c r="J32" s="32">
        <v>0</v>
      </c>
      <c r="K32" s="30">
        <f>ROUND(L14%*K40,0)</f>
        <v>0</v>
      </c>
      <c r="L32" s="32">
        <v>0</v>
      </c>
      <c r="M32" s="31">
        <f t="shared" si="5"/>
        <v>92953</v>
      </c>
      <c r="N32" s="2"/>
      <c r="O32" s="32"/>
      <c r="P32" s="31">
        <f t="shared" si="6"/>
        <v>92953</v>
      </c>
      <c r="Q32" s="33"/>
      <c r="R32" s="33">
        <f t="shared" si="1"/>
        <v>92953</v>
      </c>
      <c r="S32" s="34">
        <f t="shared" si="2"/>
        <v>92953</v>
      </c>
      <c r="T32" s="12">
        <f t="shared" si="7"/>
        <v>0</v>
      </c>
      <c r="U32" s="34">
        <f t="shared" si="3"/>
        <v>0</v>
      </c>
      <c r="V32" s="38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35" customFormat="1" ht="22.5" customHeight="1">
      <c r="A33" s="28">
        <v>4</v>
      </c>
      <c r="B33" s="29" t="s">
        <v>6</v>
      </c>
      <c r="C33" s="86">
        <f>ROUND(D15%*C40,0)</f>
        <v>-103998</v>
      </c>
      <c r="D33" s="30">
        <f>ROUND(E15%*D40,0)</f>
        <v>0</v>
      </c>
      <c r="E33" s="30">
        <f>ROUND(F15%*E40,0)</f>
        <v>0</v>
      </c>
      <c r="F33" s="30">
        <f>ROUND(G15%*F40,0)</f>
        <v>160286</v>
      </c>
      <c r="G33" s="86">
        <f>ROUND(J15%*G40,0)</f>
        <v>-16366</v>
      </c>
      <c r="H33" s="30">
        <f>ROUND(K15%*H40,0)</f>
        <v>0</v>
      </c>
      <c r="I33" s="31">
        <f t="shared" si="4"/>
        <v>39922</v>
      </c>
      <c r="J33" s="32">
        <v>0</v>
      </c>
      <c r="K33" s="30">
        <f>ROUND(L15%*K40,0)</f>
        <v>0</v>
      </c>
      <c r="L33" s="32">
        <v>0</v>
      </c>
      <c r="M33" s="31">
        <f t="shared" si="5"/>
        <v>39922</v>
      </c>
      <c r="N33" s="2"/>
      <c r="O33" s="32"/>
      <c r="P33" s="31">
        <f t="shared" si="6"/>
        <v>39922</v>
      </c>
      <c r="Q33" s="33"/>
      <c r="R33" s="33">
        <f t="shared" si="1"/>
        <v>39922</v>
      </c>
      <c r="S33" s="34">
        <f t="shared" si="2"/>
        <v>39922</v>
      </c>
      <c r="T33" s="12">
        <f t="shared" si="7"/>
        <v>0</v>
      </c>
      <c r="U33" s="34">
        <f t="shared" si="3"/>
        <v>0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35" customFormat="1" ht="22.5" customHeight="1">
      <c r="A34" s="28">
        <v>5</v>
      </c>
      <c r="B34" s="29" t="s">
        <v>7</v>
      </c>
      <c r="C34" s="86">
        <f>ROUND(D16%*C40,0)</f>
        <v>-75752</v>
      </c>
      <c r="D34" s="30">
        <f>ROUND(E16%*D40,0)</f>
        <v>0</v>
      </c>
      <c r="E34" s="30">
        <f>ROUND(F16%*E40,0)</f>
        <v>0</v>
      </c>
      <c r="F34" s="30">
        <f>ROUND(G16%*F40,0)</f>
        <v>116752</v>
      </c>
      <c r="G34" s="86">
        <f>ROUND(J16%*G40,0)</f>
        <v>-11921</v>
      </c>
      <c r="H34" s="30">
        <f>ROUND(K16%*H40,0)</f>
        <v>0</v>
      </c>
      <c r="I34" s="31">
        <f t="shared" si="4"/>
        <v>29079</v>
      </c>
      <c r="J34" s="32">
        <v>0</v>
      </c>
      <c r="K34" s="30">
        <f>ROUND(L16%*K40,0)</f>
        <v>0</v>
      </c>
      <c r="L34" s="32">
        <v>0</v>
      </c>
      <c r="M34" s="31">
        <f t="shared" si="5"/>
        <v>29079</v>
      </c>
      <c r="N34" s="2"/>
      <c r="O34" s="32"/>
      <c r="P34" s="31">
        <f t="shared" si="6"/>
        <v>29079</v>
      </c>
      <c r="Q34" s="33"/>
      <c r="R34" s="33">
        <f t="shared" si="1"/>
        <v>29079</v>
      </c>
      <c r="S34" s="34">
        <f t="shared" si="2"/>
        <v>29079</v>
      </c>
      <c r="T34" s="12">
        <f t="shared" si="7"/>
        <v>0</v>
      </c>
      <c r="U34" s="34">
        <f t="shared" si="3"/>
        <v>0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35" customFormat="1" ht="22.5" customHeight="1">
      <c r="A35" s="28">
        <v>6</v>
      </c>
      <c r="B35" s="29" t="s">
        <v>8</v>
      </c>
      <c r="C35" s="86">
        <f>ROUND(D17%*C40,0)</f>
        <v>-48863</v>
      </c>
      <c r="D35" s="30">
        <f>ROUND(E17%*D40,0)</f>
        <v>0</v>
      </c>
      <c r="E35" s="30">
        <f>ROUND(F17%*E40,0)</f>
        <v>0</v>
      </c>
      <c r="F35" s="30">
        <f>ROUND(G17%*F40,0)</f>
        <v>75309</v>
      </c>
      <c r="G35" s="86">
        <f>ROUND(J17%*G40,0)</f>
        <v>-7689</v>
      </c>
      <c r="H35" s="30">
        <f>ROUND(K17%*H40,0)</f>
        <v>0</v>
      </c>
      <c r="I35" s="31">
        <f t="shared" si="4"/>
        <v>18757</v>
      </c>
      <c r="J35" s="32">
        <v>0</v>
      </c>
      <c r="K35" s="30">
        <f>ROUND(L17%*K40,0)</f>
        <v>0</v>
      </c>
      <c r="L35" s="32">
        <v>0</v>
      </c>
      <c r="M35" s="31">
        <f t="shared" si="5"/>
        <v>18757</v>
      </c>
      <c r="N35" s="2"/>
      <c r="O35" s="32"/>
      <c r="P35" s="31">
        <f t="shared" si="6"/>
        <v>18757</v>
      </c>
      <c r="Q35" s="33"/>
      <c r="R35" s="33">
        <f t="shared" si="1"/>
        <v>18757</v>
      </c>
      <c r="S35" s="34">
        <f t="shared" si="2"/>
        <v>18757</v>
      </c>
      <c r="T35" s="12">
        <f t="shared" si="7"/>
        <v>0</v>
      </c>
      <c r="U35" s="34">
        <f t="shared" si="3"/>
        <v>0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35" customFormat="1" ht="22.5" customHeight="1">
      <c r="A36" s="28">
        <v>7</v>
      </c>
      <c r="B36" s="29" t="s">
        <v>9</v>
      </c>
      <c r="C36" s="86">
        <f>ROUND(D18%*C40,0)</f>
        <v>-56073</v>
      </c>
      <c r="D36" s="30">
        <f>ROUND(E18%*D40,0)</f>
        <v>0</v>
      </c>
      <c r="E36" s="30">
        <f>ROUND(F18%*E40,0)</f>
        <v>0</v>
      </c>
      <c r="F36" s="30">
        <f>ROUND(G18%*F40,0)</f>
        <v>86422</v>
      </c>
      <c r="G36" s="86">
        <f>ROUND(J18%*G40,0)</f>
        <v>-8824</v>
      </c>
      <c r="H36" s="30">
        <f>ROUND(K18%*H40,0)</f>
        <v>0</v>
      </c>
      <c r="I36" s="31">
        <f t="shared" si="4"/>
        <v>21525</v>
      </c>
      <c r="J36" s="32">
        <v>0</v>
      </c>
      <c r="K36" s="30">
        <f>ROUND(L18%*K40,0)</f>
        <v>0</v>
      </c>
      <c r="L36" s="32">
        <v>0</v>
      </c>
      <c r="M36" s="31">
        <f t="shared" si="5"/>
        <v>21525</v>
      </c>
      <c r="N36" s="2"/>
      <c r="O36" s="32"/>
      <c r="P36" s="31">
        <f t="shared" si="6"/>
        <v>21525</v>
      </c>
      <c r="Q36" s="33"/>
      <c r="R36" s="33">
        <f t="shared" si="1"/>
        <v>21525</v>
      </c>
      <c r="S36" s="34">
        <f t="shared" si="2"/>
        <v>21525</v>
      </c>
      <c r="T36" s="12">
        <f t="shared" si="7"/>
        <v>0</v>
      </c>
      <c r="U36" s="34">
        <f t="shared" si="3"/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35" customFormat="1" ht="22.5" customHeight="1">
      <c r="A37" s="28">
        <v>8</v>
      </c>
      <c r="B37" s="29" t="s">
        <v>10</v>
      </c>
      <c r="C37" s="86">
        <f>ROUND(D19%*C40,0)</f>
        <v>-56503</v>
      </c>
      <c r="D37" s="30">
        <f>ROUND(E19%*D40,0)</f>
        <v>0</v>
      </c>
      <c r="E37" s="30">
        <f>ROUND(F19%*E40,0)</f>
        <v>0</v>
      </c>
      <c r="F37" s="30">
        <f>ROUND(G19%*F40,0)</f>
        <v>87085</v>
      </c>
      <c r="G37" s="86">
        <f>ROUND(J19%*G40,0)</f>
        <v>-8892</v>
      </c>
      <c r="H37" s="30">
        <f>ROUND(K19%*H40,0)</f>
        <v>0</v>
      </c>
      <c r="I37" s="31">
        <f t="shared" si="4"/>
        <v>21690</v>
      </c>
      <c r="J37" s="32">
        <v>0</v>
      </c>
      <c r="K37" s="30">
        <f>ROUND(L19%*K40,0)</f>
        <v>0</v>
      </c>
      <c r="L37" s="32">
        <v>0</v>
      </c>
      <c r="M37" s="31">
        <f t="shared" si="5"/>
        <v>21690</v>
      </c>
      <c r="N37" s="2"/>
      <c r="O37" s="32"/>
      <c r="P37" s="31">
        <f t="shared" si="6"/>
        <v>21690</v>
      </c>
      <c r="Q37" s="33"/>
      <c r="R37" s="33">
        <f t="shared" si="1"/>
        <v>21690</v>
      </c>
      <c r="S37" s="34">
        <f t="shared" si="2"/>
        <v>21690</v>
      </c>
      <c r="T37" s="12">
        <f t="shared" si="7"/>
        <v>0</v>
      </c>
      <c r="U37" s="34">
        <f t="shared" si="3"/>
        <v>0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35" customFormat="1" ht="22.5" customHeight="1" thickBot="1">
      <c r="A38" s="28">
        <v>9</v>
      </c>
      <c r="B38" s="29" t="s">
        <v>11</v>
      </c>
      <c r="C38" s="86">
        <f>ROUND(D20%*C40,0)</f>
        <v>-42449</v>
      </c>
      <c r="D38" s="30">
        <f>ROUND(E20%*D40,0)</f>
        <v>0</v>
      </c>
      <c r="E38" s="30">
        <f>ROUND(F20%*E40,0)</f>
        <v>0</v>
      </c>
      <c r="F38" s="30">
        <f>ROUND(G20%*F40,0)</f>
        <v>65424</v>
      </c>
      <c r="G38" s="86">
        <f>ROUND(J20%*G40,0)</f>
        <v>-6680</v>
      </c>
      <c r="H38" s="30">
        <f>ROUND(K20%*H40,0)</f>
        <v>0</v>
      </c>
      <c r="I38" s="31">
        <f t="shared" si="4"/>
        <v>16295</v>
      </c>
      <c r="J38" s="32">
        <v>0</v>
      </c>
      <c r="K38" s="30">
        <f>ROUND(L20%*K40,0)</f>
        <v>0</v>
      </c>
      <c r="L38" s="32">
        <v>0</v>
      </c>
      <c r="M38" s="31">
        <f t="shared" si="5"/>
        <v>16295</v>
      </c>
      <c r="N38" s="2"/>
      <c r="O38" s="32"/>
      <c r="P38" s="31">
        <f t="shared" si="6"/>
        <v>16295</v>
      </c>
      <c r="Q38" s="33"/>
      <c r="R38" s="33">
        <f t="shared" si="1"/>
        <v>16295</v>
      </c>
      <c r="S38" s="34">
        <f t="shared" si="2"/>
        <v>16295</v>
      </c>
      <c r="T38" s="12">
        <f t="shared" si="7"/>
        <v>0</v>
      </c>
      <c r="U38" s="34">
        <f t="shared" si="3"/>
        <v>0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>
      <c r="A39" s="8"/>
      <c r="B39" s="39"/>
      <c r="C39" s="87"/>
      <c r="D39" s="40"/>
      <c r="E39" s="40"/>
      <c r="F39" s="40"/>
      <c r="G39" s="87"/>
      <c r="H39" s="40"/>
      <c r="I39" s="41"/>
      <c r="J39" s="40"/>
      <c r="K39" s="40"/>
      <c r="L39" s="40"/>
      <c r="M39" s="42"/>
      <c r="O39" s="43"/>
      <c r="P39" s="42"/>
      <c r="Q39" s="34"/>
      <c r="R39" s="34"/>
      <c r="S39" s="34"/>
      <c r="T39" s="12"/>
      <c r="U39" s="2">
        <f t="shared" si="3"/>
        <v>0</v>
      </c>
      <c r="X39" s="2" t="s">
        <v>59</v>
      </c>
    </row>
    <row r="40" spans="1:33">
      <c r="A40" s="13"/>
      <c r="B40" s="44" t="s">
        <v>37</v>
      </c>
      <c r="C40" s="86">
        <f>E46</f>
        <v>-1067122</v>
      </c>
      <c r="D40" s="30">
        <f>E47</f>
        <v>0</v>
      </c>
      <c r="E40" s="30">
        <f>E49</f>
        <v>0</v>
      </c>
      <c r="F40" s="30">
        <f>E50</f>
        <v>1644692</v>
      </c>
      <c r="G40" s="86">
        <f>E51</f>
        <v>-167931</v>
      </c>
      <c r="H40" s="30">
        <f>E52</f>
        <v>0</v>
      </c>
      <c r="I40" s="31">
        <f>SUM(C40:H40)</f>
        <v>409639</v>
      </c>
      <c r="J40" s="30">
        <f>E48</f>
        <v>0</v>
      </c>
      <c r="K40" s="30">
        <f>E53</f>
        <v>0</v>
      </c>
      <c r="L40" s="30">
        <f>+E54</f>
        <v>0</v>
      </c>
      <c r="M40" s="31">
        <f>SUM(E46:E54)</f>
        <v>409639</v>
      </c>
      <c r="O40" s="30">
        <f>+E55</f>
        <v>0</v>
      </c>
      <c r="P40" s="31">
        <f>+E56</f>
        <v>409639</v>
      </c>
      <c r="Q40" s="34"/>
      <c r="R40" s="34">
        <f>SUM(R29:R39)</f>
        <v>389798</v>
      </c>
      <c r="S40" s="34">
        <f>SUM(S29:S39)</f>
        <v>389798</v>
      </c>
      <c r="T40" s="12">
        <f>SUM(T28:T38)</f>
        <v>-1</v>
      </c>
    </row>
    <row r="41" spans="1:33" ht="14.4" thickBot="1">
      <c r="A41" s="17"/>
      <c r="B41" s="45"/>
      <c r="C41" s="46"/>
      <c r="D41" s="46"/>
      <c r="E41" s="45"/>
      <c r="F41" s="45"/>
      <c r="G41" s="45"/>
      <c r="H41" s="45"/>
      <c r="I41" s="47"/>
      <c r="J41" s="45"/>
      <c r="K41" s="45"/>
      <c r="L41" s="45"/>
      <c r="M41" s="48"/>
      <c r="O41" s="45"/>
      <c r="P41" s="48"/>
      <c r="Q41" s="34"/>
      <c r="R41" s="34"/>
      <c r="T41" s="12"/>
    </row>
    <row r="42" spans="1:33" s="49" customFormat="1" ht="24" hidden="1" customHeight="1">
      <c r="B42" s="50"/>
      <c r="C42" s="50">
        <f>+C40-C43</f>
        <v>0</v>
      </c>
      <c r="D42" s="50">
        <f t="shared" ref="D42:M42" si="8">+D40-D43</f>
        <v>0</v>
      </c>
      <c r="E42" s="50">
        <f t="shared" si="8"/>
        <v>0</v>
      </c>
      <c r="F42" s="50">
        <f>+F40-F43</f>
        <v>0</v>
      </c>
      <c r="G42" s="50">
        <f t="shared" si="8"/>
        <v>0</v>
      </c>
      <c r="H42" s="50">
        <f t="shared" si="8"/>
        <v>0</v>
      </c>
      <c r="I42" s="50">
        <f t="shared" si="8"/>
        <v>0</v>
      </c>
      <c r="J42" s="50">
        <f t="shared" si="8"/>
        <v>0</v>
      </c>
      <c r="K42" s="50">
        <f t="shared" si="8"/>
        <v>0</v>
      </c>
      <c r="L42" s="50">
        <f>+L40-L43</f>
        <v>0</v>
      </c>
      <c r="M42" s="50">
        <f t="shared" si="8"/>
        <v>0</v>
      </c>
      <c r="N42" s="50"/>
      <c r="O42" s="50"/>
      <c r="P42" s="50"/>
      <c r="Q42" s="50"/>
      <c r="R42" s="50"/>
      <c r="S42" s="50"/>
      <c r="T42" s="50"/>
      <c r="U42" s="50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</row>
    <row r="43" spans="1:33" ht="24" hidden="1" customHeight="1">
      <c r="B43" s="52"/>
      <c r="C43" s="53">
        <f>SUM(C28:C38)</f>
        <v>-1067122</v>
      </c>
      <c r="D43" s="53">
        <f>SUM(D28:D38)</f>
        <v>0</v>
      </c>
      <c r="E43" s="53">
        <f t="shared" ref="E43:K43" si="9">SUM(E28:E38)</f>
        <v>0</v>
      </c>
      <c r="F43" s="53">
        <f>SUM(F28:F38)</f>
        <v>1644692</v>
      </c>
      <c r="G43" s="53">
        <f t="shared" si="9"/>
        <v>-167931</v>
      </c>
      <c r="H43" s="53">
        <f t="shared" si="9"/>
        <v>0</v>
      </c>
      <c r="I43" s="53">
        <f t="shared" si="9"/>
        <v>409639</v>
      </c>
      <c r="J43" s="53">
        <f>SUM(J28:J38)</f>
        <v>0</v>
      </c>
      <c r="K43" s="53">
        <f t="shared" si="9"/>
        <v>0</v>
      </c>
      <c r="L43" s="53">
        <f>SUM(L28:L38)</f>
        <v>0</v>
      </c>
      <c r="M43" s="53">
        <f>SUM(M28:M38)</f>
        <v>409639</v>
      </c>
      <c r="N43" s="52"/>
      <c r="O43" s="52"/>
      <c r="P43" s="52"/>
      <c r="Q43" s="53"/>
      <c r="R43" s="53"/>
      <c r="S43" s="52"/>
      <c r="T43" s="12"/>
      <c r="U43" s="52"/>
    </row>
    <row r="44" spans="1:33" ht="39" customHeight="1">
      <c r="C44" s="106" t="s">
        <v>60</v>
      </c>
      <c r="D44" s="106"/>
      <c r="E44" s="106"/>
    </row>
    <row r="45" spans="1:33" ht="39" customHeight="1">
      <c r="B45" s="93"/>
      <c r="C45" s="93" t="s">
        <v>56</v>
      </c>
      <c r="D45" s="93"/>
      <c r="E45" s="93" t="s">
        <v>61</v>
      </c>
    </row>
    <row r="46" spans="1:33" ht="23.25" customHeight="1">
      <c r="B46" s="54" t="s">
        <v>13</v>
      </c>
      <c r="C46" s="88">
        <v>-4446343</v>
      </c>
      <c r="D46" s="56" t="s">
        <v>39</v>
      </c>
      <c r="E46" s="88">
        <f>ROUND(C46*24%,0)</f>
        <v>-1067122</v>
      </c>
      <c r="H46" s="58"/>
      <c r="I46" s="58"/>
      <c r="J46" s="59"/>
      <c r="K46" s="58"/>
      <c r="M46" s="34"/>
      <c r="AE46" s="1"/>
      <c r="AF46" s="1"/>
      <c r="AG46" s="1"/>
    </row>
    <row r="47" spans="1:33" ht="30" hidden="1" customHeight="1">
      <c r="B47" s="60" t="s">
        <v>40</v>
      </c>
      <c r="C47" s="61">
        <v>0</v>
      </c>
      <c r="D47" s="56" t="s">
        <v>39</v>
      </c>
      <c r="E47" s="62">
        <f>ROUND(C47*24%,0)</f>
        <v>0</v>
      </c>
      <c r="G47" s="58"/>
      <c r="H47" s="58"/>
      <c r="I47" s="58"/>
      <c r="J47" s="59"/>
      <c r="K47" s="58"/>
      <c r="M47" s="34"/>
      <c r="N47" s="34"/>
      <c r="O47" s="34"/>
      <c r="P47" s="34"/>
      <c r="Q47" s="34"/>
      <c r="R47" s="34"/>
      <c r="S47" s="34"/>
      <c r="T47" s="34"/>
      <c r="U47" s="34"/>
      <c r="V47" s="34"/>
      <c r="AE47" s="1"/>
      <c r="AF47" s="1"/>
      <c r="AG47" s="1"/>
    </row>
    <row r="48" spans="1:33" ht="23.25" hidden="1" customHeight="1">
      <c r="B48" s="54" t="s">
        <v>41</v>
      </c>
      <c r="C48" s="61">
        <v>0</v>
      </c>
      <c r="D48" s="56" t="s">
        <v>42</v>
      </c>
      <c r="E48" s="62">
        <f>ROUND(C48*20%,0)</f>
        <v>0</v>
      </c>
      <c r="G48" s="63"/>
      <c r="H48" s="58"/>
      <c r="J48" s="59"/>
      <c r="K48" s="58"/>
      <c r="M48" s="2"/>
      <c r="AE48" s="1"/>
      <c r="AF48" s="1"/>
      <c r="AG48" s="1"/>
    </row>
    <row r="49" spans="2:33" ht="23.25" hidden="1" customHeight="1">
      <c r="B49" s="54" t="s">
        <v>43</v>
      </c>
      <c r="C49" s="61">
        <v>0</v>
      </c>
      <c r="D49" s="56" t="s">
        <v>39</v>
      </c>
      <c r="E49" s="62">
        <f>ROUND(C49*24%,0)</f>
        <v>0</v>
      </c>
      <c r="G49" s="58"/>
      <c r="H49" s="58"/>
      <c r="M49" s="2" t="s">
        <v>44</v>
      </c>
      <c r="AE49" s="1"/>
      <c r="AF49" s="1"/>
      <c r="AG49" s="1"/>
    </row>
    <row r="50" spans="2:33" s="2" customFormat="1" ht="23.25" customHeight="1">
      <c r="B50" s="54" t="s">
        <v>16</v>
      </c>
      <c r="C50" s="89">
        <v>1644692</v>
      </c>
      <c r="D50" s="56" t="s">
        <v>45</v>
      </c>
      <c r="E50" s="89">
        <f>C50</f>
        <v>1644692</v>
      </c>
      <c r="F50" s="1"/>
      <c r="G50" s="58"/>
      <c r="H50" s="58"/>
      <c r="I50" s="64"/>
      <c r="J50" s="59"/>
      <c r="K50" s="58"/>
      <c r="T50" s="6"/>
    </row>
    <row r="51" spans="2:33" s="2" customFormat="1" ht="23.25" customHeight="1">
      <c r="B51" s="54" t="s">
        <v>46</v>
      </c>
      <c r="C51" s="90">
        <v>-839656</v>
      </c>
      <c r="D51" s="56" t="s">
        <v>42</v>
      </c>
      <c r="E51" s="90">
        <f>ROUND(C51*20%,0)</f>
        <v>-167931</v>
      </c>
      <c r="F51" s="1"/>
      <c r="G51" s="58"/>
      <c r="H51" s="58"/>
      <c r="I51" s="65"/>
      <c r="J51" s="59"/>
      <c r="K51" s="58"/>
      <c r="T51" s="6"/>
    </row>
    <row r="52" spans="2:33" s="2" customFormat="1" ht="23.25" hidden="1" customHeight="1">
      <c r="B52" s="54" t="s">
        <v>47</v>
      </c>
      <c r="C52" s="61">
        <v>0</v>
      </c>
      <c r="D52" s="56" t="s">
        <v>42</v>
      </c>
      <c r="E52" s="64">
        <f>ROUND(C52*20%,0)</f>
        <v>0</v>
      </c>
      <c r="F52" s="1"/>
      <c r="G52" s="58"/>
      <c r="H52" s="58"/>
      <c r="I52" s="58"/>
      <c r="J52" s="59"/>
      <c r="K52" s="58"/>
      <c r="M52" s="66"/>
      <c r="T52" s="6"/>
    </row>
    <row r="53" spans="2:33" s="2" customFormat="1" ht="23.25" hidden="1" customHeight="1">
      <c r="B53" s="54" t="s">
        <v>48</v>
      </c>
      <c r="C53" s="67">
        <v>0</v>
      </c>
      <c r="D53" s="56" t="s">
        <v>42</v>
      </c>
      <c r="E53" s="64">
        <f>ROUND(C53*20%,0)</f>
        <v>0</v>
      </c>
      <c r="F53" s="1"/>
      <c r="G53" s="58"/>
      <c r="H53" s="58"/>
      <c r="I53" s="58"/>
      <c r="J53" s="59"/>
      <c r="K53" s="58"/>
      <c r="T53" s="6"/>
    </row>
    <row r="54" spans="2:33" s="2" customFormat="1" ht="23.25" hidden="1" customHeight="1">
      <c r="B54" s="54" t="s">
        <v>21</v>
      </c>
      <c r="C54" s="67">
        <v>0</v>
      </c>
      <c r="D54" s="56" t="s">
        <v>42</v>
      </c>
      <c r="E54" s="64">
        <f>ROUND(C54*20%,0)</f>
        <v>0</v>
      </c>
      <c r="G54" s="58"/>
      <c r="H54" s="58"/>
      <c r="I54" s="58"/>
      <c r="J54" s="59"/>
      <c r="K54" s="58"/>
      <c r="T54" s="6"/>
    </row>
    <row r="55" spans="2:33" s="2" customFormat="1" ht="23.25" hidden="1" customHeight="1">
      <c r="B55" s="54" t="s">
        <v>22</v>
      </c>
      <c r="C55" s="61">
        <v>0</v>
      </c>
      <c r="D55" s="56" t="s">
        <v>42</v>
      </c>
      <c r="E55" s="64">
        <f>ROUND(C55*20%,0)</f>
        <v>0</v>
      </c>
      <c r="F55" s="1"/>
      <c r="G55" s="58"/>
      <c r="H55" s="58"/>
      <c r="I55" s="58"/>
      <c r="J55" s="59"/>
      <c r="K55" s="58"/>
      <c r="T55" s="6"/>
    </row>
    <row r="56" spans="2:33" s="2" customFormat="1" ht="23.25" customHeight="1" thickBot="1">
      <c r="B56" s="97" t="s">
        <v>12</v>
      </c>
      <c r="C56" s="91">
        <f>SUM(C46:C55)</f>
        <v>-3641307</v>
      </c>
      <c r="D56" s="69"/>
      <c r="E56" s="92">
        <f>SUM(E46:E55)</f>
        <v>409639</v>
      </c>
      <c r="F56" s="1"/>
      <c r="G56" s="58"/>
      <c r="H56" s="58"/>
      <c r="I56" s="58"/>
      <c r="J56" s="59"/>
      <c r="K56" s="58"/>
      <c r="T56" s="6"/>
    </row>
    <row r="57" spans="2:33" s="2" customFormat="1" ht="17.25" customHeight="1" thickTop="1">
      <c r="B57" s="54"/>
      <c r="C57" s="70"/>
      <c r="D57" s="71"/>
      <c r="E57" s="72"/>
      <c r="F57" s="1"/>
      <c r="G57" s="1"/>
      <c r="H57" s="1"/>
      <c r="I57" s="1"/>
      <c r="T57" s="6"/>
    </row>
    <row r="58" spans="2:33" s="2" customFormat="1" ht="17.25" hidden="1" customHeight="1">
      <c r="B58" s="54" t="s">
        <v>49</v>
      </c>
      <c r="C58" s="70"/>
      <c r="D58" s="71"/>
      <c r="E58" s="72"/>
      <c r="F58" s="1"/>
      <c r="G58" s="1"/>
      <c r="H58" s="1"/>
      <c r="I58" s="1"/>
      <c r="T58" s="6"/>
    </row>
    <row r="59" spans="2:33" s="2" customFormat="1" ht="17.25" hidden="1" customHeight="1">
      <c r="B59" s="54" t="s">
        <v>50</v>
      </c>
      <c r="C59" s="70"/>
      <c r="D59" s="71"/>
      <c r="E59" s="72"/>
      <c r="F59" s="1"/>
      <c r="G59" s="1"/>
      <c r="H59" s="1"/>
      <c r="I59" s="1"/>
      <c r="T59" s="6"/>
    </row>
    <row r="60" spans="2:33" s="2" customFormat="1" ht="17.25" hidden="1" customHeight="1">
      <c r="B60" s="54"/>
      <c r="C60" s="70"/>
      <c r="D60" s="71"/>
      <c r="E60" s="72"/>
      <c r="F60" s="1"/>
      <c r="G60" s="1"/>
      <c r="H60" s="1"/>
      <c r="I60" s="1"/>
      <c r="T60" s="6"/>
    </row>
    <row r="61" spans="2:33" s="2" customFormat="1" ht="17.25" hidden="1" customHeight="1">
      <c r="B61" s="54"/>
      <c r="C61" s="70"/>
      <c r="D61" s="74" t="s">
        <v>51</v>
      </c>
      <c r="E61" s="72"/>
      <c r="F61" s="1"/>
      <c r="G61" s="1"/>
      <c r="H61" s="1"/>
      <c r="I61" s="1"/>
      <c r="T61" s="6"/>
    </row>
    <row r="62" spans="2:33" s="2" customFormat="1" ht="17.25" hidden="1" customHeight="1">
      <c r="B62" s="75" t="s">
        <v>52</v>
      </c>
      <c r="C62" s="70">
        <v>0</v>
      </c>
      <c r="D62" s="70">
        <f>ROUND(C62*0.2,0)</f>
        <v>0</v>
      </c>
      <c r="E62" s="72"/>
      <c r="F62" s="1"/>
      <c r="G62" s="1"/>
      <c r="H62" s="1"/>
      <c r="I62" s="1"/>
      <c r="T62" s="6"/>
    </row>
    <row r="63" spans="2:33" s="2" customFormat="1" ht="17.25" hidden="1" customHeight="1">
      <c r="B63" s="75" t="s">
        <v>53</v>
      </c>
      <c r="C63" s="70">
        <v>0</v>
      </c>
      <c r="D63" s="71"/>
      <c r="E63" s="72"/>
      <c r="F63" s="1"/>
      <c r="G63" s="1"/>
      <c r="H63" s="1"/>
      <c r="I63" s="1"/>
      <c r="T63" s="6"/>
    </row>
    <row r="64" spans="2:33" s="2" customFormat="1" ht="17.25" hidden="1" customHeight="1">
      <c r="B64" s="75"/>
      <c r="C64" s="70">
        <f>SUM(C62:C63)</f>
        <v>0</v>
      </c>
      <c r="D64" s="71"/>
      <c r="E64" s="72"/>
      <c r="F64" s="1"/>
      <c r="G64" s="1"/>
      <c r="H64" s="1"/>
      <c r="I64" s="1"/>
      <c r="T64" s="6"/>
    </row>
    <row r="65" spans="1:22" s="2" customFormat="1" ht="17.25" hidden="1" customHeight="1">
      <c r="B65" s="76" t="s">
        <v>54</v>
      </c>
      <c r="C65" s="77" t="s">
        <v>55</v>
      </c>
      <c r="D65" s="78"/>
      <c r="E65" s="78" t="s">
        <v>0</v>
      </c>
      <c r="F65" s="78"/>
      <c r="G65" s="100" t="s">
        <v>56</v>
      </c>
      <c r="H65" s="100"/>
      <c r="I65" s="79"/>
      <c r="T65" s="6"/>
    </row>
    <row r="66" spans="1:22" s="2" customFormat="1" ht="21.75" hidden="1" customHeight="1">
      <c r="A66" s="1"/>
      <c r="B66" s="76"/>
      <c r="C66" s="80">
        <f>C56</f>
        <v>-3641307</v>
      </c>
      <c r="D66" s="69"/>
      <c r="E66" s="80">
        <f>E56</f>
        <v>409639</v>
      </c>
      <c r="F66" s="69"/>
      <c r="G66" s="101">
        <f>C66-E66</f>
        <v>-4050946</v>
      </c>
      <c r="H66" s="101"/>
      <c r="I66" s="81"/>
      <c r="J66" s="1"/>
      <c r="K66" s="1"/>
      <c r="L66" s="1"/>
      <c r="M66" s="1"/>
      <c r="T66" s="6"/>
    </row>
    <row r="67" spans="1:22" s="2" customFormat="1" ht="21.75" hidden="1" customHeight="1">
      <c r="A67" s="1"/>
      <c r="B67" s="83"/>
      <c r="C67" s="1"/>
      <c r="D67" s="1"/>
      <c r="E67" s="1"/>
      <c r="F67" s="1"/>
      <c r="G67" s="1"/>
      <c r="H67" s="1"/>
      <c r="I67" s="1"/>
      <c r="J67" s="105"/>
      <c r="K67" s="105"/>
      <c r="L67" s="84"/>
      <c r="M67" s="1"/>
      <c r="T67" s="6"/>
    </row>
    <row r="68" spans="1:22" s="2" customFormat="1" ht="24" hidden="1" customHeight="1">
      <c r="A68" s="1"/>
      <c r="B68" s="83"/>
      <c r="C68" s="73"/>
      <c r="D68" s="73"/>
      <c r="E68" s="73"/>
      <c r="F68" s="73"/>
      <c r="G68" s="73"/>
      <c r="H68" s="73"/>
      <c r="I68" s="73"/>
      <c r="J68" s="102">
        <f>SUM(J66:K67)</f>
        <v>0</v>
      </c>
      <c r="K68" s="102"/>
      <c r="L68" s="82">
        <f>SUM(L66:L67)</f>
        <v>0</v>
      </c>
      <c r="M68" s="73"/>
      <c r="N68" s="73"/>
      <c r="O68" s="73"/>
      <c r="P68" s="73"/>
      <c r="Q68" s="73"/>
      <c r="R68" s="73"/>
      <c r="S68" s="73"/>
      <c r="T68" s="73"/>
      <c r="U68" s="73"/>
      <c r="V68" s="73"/>
    </row>
    <row r="69" spans="1:22" hidden="1"/>
    <row r="70" spans="1:22" s="2" customFormat="1" hidden="1">
      <c r="A70" s="1"/>
      <c r="B70" s="1"/>
      <c r="C70" s="1"/>
      <c r="D70" s="1"/>
      <c r="E70" s="78" t="s">
        <v>57</v>
      </c>
      <c r="F70" s="78"/>
      <c r="G70" s="3" t="s">
        <v>58</v>
      </c>
      <c r="H70" s="3"/>
      <c r="I70" s="1"/>
      <c r="J70" s="1"/>
      <c r="K70" s="1"/>
      <c r="L70" s="1"/>
      <c r="M70" s="1"/>
      <c r="T70" s="6"/>
    </row>
    <row r="71" spans="1:22" s="2" customFormat="1" hidden="1">
      <c r="A71" s="1"/>
      <c r="B71" s="1"/>
      <c r="C71" s="1"/>
      <c r="D71" s="1"/>
      <c r="E71" s="102">
        <f>ROUND(M32*0.25,0)</f>
        <v>23238</v>
      </c>
      <c r="F71" s="102"/>
      <c r="G71" s="102">
        <f>ROUND(+M30*0.15,0)</f>
        <v>14843</v>
      </c>
      <c r="H71" s="102"/>
      <c r="I71" s="1"/>
      <c r="J71" s="85"/>
      <c r="K71" s="1"/>
      <c r="L71" s="1"/>
      <c r="M71" s="1"/>
      <c r="T71" s="6"/>
    </row>
    <row r="72" spans="1:22" s="2" customFormat="1" hidden="1">
      <c r="A72" s="1"/>
      <c r="B72" s="1"/>
      <c r="C72" s="1"/>
      <c r="D72" s="1"/>
      <c r="E72" s="1"/>
      <c r="F72" s="1"/>
      <c r="G72" s="1"/>
      <c r="H72" s="1"/>
      <c r="I72" s="1"/>
      <c r="J72" s="85"/>
      <c r="K72" s="1"/>
      <c r="L72" s="1"/>
      <c r="M72" s="1"/>
      <c r="T72" s="6"/>
    </row>
    <row r="73" spans="1:22" s="2" customFormat="1" hidden="1">
      <c r="A73" s="1"/>
      <c r="B73" s="1"/>
      <c r="C73" s="1"/>
      <c r="D73" s="1"/>
      <c r="E73" s="73"/>
      <c r="F73" s="73"/>
      <c r="G73" s="1"/>
      <c r="H73" s="1"/>
      <c r="I73" s="1"/>
      <c r="J73" s="1"/>
      <c r="K73" s="1"/>
      <c r="L73" s="1"/>
      <c r="M73" s="1"/>
      <c r="T73" s="6"/>
    </row>
    <row r="74" spans="1:22" s="2" customFormat="1" hidden="1">
      <c r="A74" s="1"/>
      <c r="B74" s="1"/>
      <c r="C74" s="1"/>
      <c r="D74" s="1"/>
      <c r="E74" s="73"/>
      <c r="F74" s="73"/>
      <c r="G74" s="1"/>
      <c r="H74" s="1"/>
      <c r="I74" s="1"/>
      <c r="J74" s="1"/>
      <c r="K74" s="1"/>
      <c r="L74" s="1"/>
      <c r="M74" s="1"/>
      <c r="T74" s="6"/>
    </row>
    <row r="75" spans="1:22" s="2" customFormat="1" hidden="1">
      <c r="A75" s="1"/>
      <c r="B75" s="1"/>
      <c r="C75" s="1"/>
      <c r="D75" s="1"/>
      <c r="E75" s="73"/>
      <c r="F75" s="73"/>
      <c r="G75" s="1"/>
      <c r="H75" s="1"/>
      <c r="I75" s="1"/>
      <c r="J75" s="1"/>
      <c r="K75" s="1"/>
      <c r="L75" s="1"/>
      <c r="M75" s="1"/>
      <c r="T75" s="6"/>
    </row>
    <row r="76" spans="1:22" s="2" customFormat="1" hidden="1">
      <c r="A76" s="1"/>
      <c r="B76" s="1"/>
      <c r="C76" s="1"/>
      <c r="D76" s="1"/>
      <c r="E76" s="73"/>
      <c r="F76" s="73"/>
      <c r="G76" s="1"/>
      <c r="H76" s="1"/>
      <c r="I76" s="1"/>
      <c r="J76" s="1"/>
      <c r="K76" s="1"/>
      <c r="L76" s="1"/>
      <c r="M76" s="1"/>
      <c r="T76" s="6"/>
    </row>
    <row r="77" spans="1:22" s="2" customFormat="1">
      <c r="A77" s="1"/>
      <c r="B77" s="1"/>
      <c r="C77" s="1"/>
      <c r="D77" s="1"/>
      <c r="E77" s="73"/>
      <c r="F77" s="73"/>
      <c r="G77" s="1"/>
      <c r="H77" s="1"/>
      <c r="I77" s="1"/>
      <c r="J77" s="1"/>
      <c r="K77" s="1"/>
      <c r="L77" s="1"/>
      <c r="M77" s="1"/>
      <c r="T77" s="6"/>
    </row>
    <row r="78" spans="1:22" s="2" customFormat="1">
      <c r="A78" s="1"/>
      <c r="B78" s="1"/>
      <c r="C78" s="1"/>
      <c r="D78" s="1"/>
      <c r="E78" s="73"/>
      <c r="F78" s="73"/>
      <c r="G78" s="1"/>
      <c r="H78" s="1"/>
      <c r="I78" s="1"/>
      <c r="J78" s="1"/>
      <c r="K78" s="1"/>
      <c r="L78" s="1"/>
      <c r="M78" s="1"/>
      <c r="T78" s="6"/>
    </row>
  </sheetData>
  <mergeCells count="16">
    <mergeCell ref="J68:K68"/>
    <mergeCell ref="E71:F71"/>
    <mergeCell ref="G71:H71"/>
    <mergeCell ref="B7:M7"/>
    <mergeCell ref="C44:E44"/>
    <mergeCell ref="L24:L26"/>
    <mergeCell ref="O24:O26"/>
    <mergeCell ref="G65:H65"/>
    <mergeCell ref="G66:H66"/>
    <mergeCell ref="J67:K67"/>
    <mergeCell ref="B24:B27"/>
    <mergeCell ref="C24:C26"/>
    <mergeCell ref="E24:E26"/>
    <mergeCell ref="F24:F26"/>
    <mergeCell ref="G24:G26"/>
    <mergeCell ref="H24:H26"/>
  </mergeCells>
  <printOptions horizontalCentered="1"/>
  <pageMargins left="0.19685039370078741" right="0.19685039370078741" top="0.41" bottom="0.42" header="0.38" footer="0"/>
  <pageSetup scale="80" orientation="landscape" r:id="rId1"/>
  <headerFooter alignWithMargins="0"/>
  <rowBreaks count="1" manualBreakCount="1">
    <brk id="5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</vt:lpstr>
      <vt:lpstr>3ER AJUST</vt:lpstr>
      <vt:lpstr>'3ER AJUST'!Área_de_impresión</vt:lpstr>
      <vt:lpstr>ENE!Área_de_impresión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Vicente.Cu</cp:lastModifiedBy>
  <cp:lastPrinted>2023-08-21T22:02:02Z</cp:lastPrinted>
  <dcterms:created xsi:type="dcterms:W3CDTF">2014-02-26T16:48:28Z</dcterms:created>
  <dcterms:modified xsi:type="dcterms:W3CDTF">2023-08-21T22:04:56Z</dcterms:modified>
</cp:coreProperties>
</file>