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S 2017 PARTICIPACIONES\DETERMINACIÓN DE LAS CONSTANCIAS\Octubre\"/>
    </mc:Choice>
  </mc:AlternateContent>
  <bookViews>
    <workbookView xWindow="0" yWindow="0" windowWidth="20490" windowHeight="7665"/>
  </bookViews>
  <sheets>
    <sheet name="PORTAL SEFIN 2DO AJUSTE" sheetId="1" r:id="rId1"/>
  </sheets>
  <externalReferences>
    <externalReference r:id="rId2"/>
  </externalReferences>
  <definedNames>
    <definedName name="_xlnm.Print_Area" localSheetId="0">'PORTAL SEFIN 2DO AJUSTE'!$A$1:$N$31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9" i="1" l="1"/>
  <c r="G28" i="1"/>
  <c r="G27" i="1"/>
  <c r="G26" i="1"/>
  <c r="L16" i="1"/>
  <c r="K16" i="1"/>
  <c r="J16" i="1"/>
  <c r="I16" i="1"/>
  <c r="H16" i="1"/>
  <c r="F16" i="1"/>
  <c r="E16" i="1"/>
  <c r="G15" i="1"/>
  <c r="D15" i="1"/>
  <c r="C15" i="1"/>
  <c r="B15" i="1"/>
  <c r="G14" i="1"/>
  <c r="D14" i="1"/>
  <c r="C14" i="1"/>
  <c r="B14" i="1"/>
  <c r="G13" i="1"/>
  <c r="D13" i="1"/>
  <c r="C13" i="1"/>
  <c r="B13" i="1"/>
  <c r="G12" i="1"/>
  <c r="D12" i="1"/>
  <c r="C12" i="1"/>
  <c r="B12" i="1"/>
  <c r="G11" i="1"/>
  <c r="D11" i="1"/>
  <c r="C11" i="1"/>
  <c r="B11" i="1"/>
  <c r="G10" i="1"/>
  <c r="D10" i="1"/>
  <c r="C10" i="1"/>
  <c r="B10" i="1"/>
  <c r="G9" i="1"/>
  <c r="D9" i="1"/>
  <c r="C9" i="1"/>
  <c r="B9" i="1"/>
  <c r="G8" i="1"/>
  <c r="D8" i="1"/>
  <c r="C8" i="1"/>
  <c r="B8" i="1"/>
  <c r="G7" i="1"/>
  <c r="D7" i="1"/>
  <c r="C7" i="1"/>
  <c r="B7" i="1"/>
  <c r="G6" i="1"/>
  <c r="D6" i="1"/>
  <c r="C6" i="1"/>
  <c r="B6" i="1"/>
  <c r="G5" i="1"/>
  <c r="G16" i="1" s="1"/>
  <c r="E25" i="1" s="1"/>
  <c r="G25" i="1" s="1"/>
  <c r="D5" i="1"/>
  <c r="D16" i="1" s="1"/>
  <c r="E22" i="1" s="1"/>
  <c r="G22" i="1" s="1"/>
  <c r="C5" i="1"/>
  <c r="B5" i="1"/>
  <c r="C16" i="1" l="1"/>
  <c r="E21" i="1" s="1"/>
  <c r="G21" i="1" s="1"/>
  <c r="M5" i="1"/>
  <c r="M6" i="1"/>
  <c r="M7" i="1"/>
  <c r="B16" i="1"/>
  <c r="E20" i="1" s="1"/>
  <c r="G20" i="1" s="1"/>
  <c r="G30" i="1" s="1"/>
  <c r="M9" i="1"/>
  <c r="M10" i="1"/>
  <c r="M11" i="1"/>
  <c r="M12" i="1"/>
  <c r="M13" i="1"/>
  <c r="M14" i="1"/>
  <c r="M15" i="1"/>
  <c r="M8" i="1"/>
  <c r="E30" i="1" l="1"/>
  <c r="M16" i="1"/>
</calcChain>
</file>

<file path=xl/sharedStrings.xml><?xml version="1.0" encoding="utf-8"?>
<sst xmlns="http://schemas.openxmlformats.org/spreadsheetml/2006/main" count="51" uniqueCount="36">
  <si>
    <t>PARTICIPACIONES A MUNICIPIOS OCTUBRE 2017</t>
  </si>
  <si>
    <t>SEGUNDO AJUSTE CUATRIMESTRAL 2017</t>
  </si>
  <si>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</si>
  <si>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</si>
  <si>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</si>
  <si>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</si>
  <si>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</si>
  <si>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</si>
  <si>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</si>
  <si>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</si>
  <si>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</si>
  <si>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</si>
  <si>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</si>
  <si>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</si>
  <si>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</si>
  <si>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</si>
  <si>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</si>
  <si>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</si>
  <si>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</si>
  <si>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</si>
  <si>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</si>
  <si>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</si>
  <si>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</si>
  <si>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</si>
  <si>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</si>
  <si>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</si>
  <si>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</si>
  <si>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OCTUBRE 2017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</si>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</sst>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7"/>
      <color rgb="FFFF0000"/>
      <name val="Arial"/>
      <family val="2"/>
    </font>
    <font>
      <b/>
      <sz val="17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3" fontId="11" fillId="2" borderId="3" xfId="4" applyNumberFormat="1" applyFont="1" applyFill="1" applyBorder="1" applyAlignment="1">
      <alignment horizontal="center" vertical="center"/>
    </xf>
    <xf numFmtId="3" fontId="12" fillId="2" borderId="3" xfId="4" applyNumberFormat="1" applyFont="1" applyFill="1" applyBorder="1" applyAlignment="1">
      <alignment horizontal="center" vertical="center"/>
    </xf>
    <xf numFmtId="0" fontId="13" fillId="2" borderId="3" xfId="3" applyFont="1" applyFill="1" applyBorder="1"/>
    <xf numFmtId="3" fontId="3" fillId="2" borderId="0" xfId="3" applyNumberFormat="1" applyFont="1" applyFill="1"/>
    <xf numFmtId="44" fontId="14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3" fontId="11" fillId="5" borderId="3" xfId="4" applyNumberFormat="1" applyFont="1" applyFill="1" applyBorder="1" applyAlignment="1">
      <alignment horizontal="center" vertical="center"/>
    </xf>
    <xf numFmtId="3" fontId="12" fillId="5" borderId="3" xfId="4" applyNumberFormat="1" applyFont="1" applyFill="1" applyBorder="1" applyAlignment="1">
      <alignment horizontal="center" vertical="center"/>
    </xf>
    <xf numFmtId="3" fontId="9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12" fillId="6" borderId="3" xfId="4" applyNumberFormat="1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3" fillId="2" borderId="0" xfId="3" applyFont="1" applyFill="1"/>
    <xf numFmtId="3" fontId="13" fillId="2" borderId="0" xfId="3" applyNumberFormat="1" applyFont="1" applyFill="1"/>
    <xf numFmtId="44" fontId="13" fillId="2" borderId="0" xfId="3" applyNumberFormat="1" applyFont="1" applyFill="1"/>
    <xf numFmtId="0" fontId="13" fillId="0" borderId="0" xfId="3" applyFont="1"/>
    <xf numFmtId="0" fontId="15" fillId="2" borderId="0" xfId="4" applyFont="1" applyFill="1" applyBorder="1" applyAlignment="1">
      <alignment horizontal="left" vertical="center"/>
    </xf>
    <xf numFmtId="0" fontId="14" fillId="0" borderId="0" xfId="3" applyFont="1"/>
    <xf numFmtId="0" fontId="16" fillId="2" borderId="0" xfId="4" applyFont="1" applyFill="1" applyBorder="1" applyAlignment="1">
      <alignment vertical="center"/>
    </xf>
    <xf numFmtId="0" fontId="14" fillId="2" borderId="0" xfId="3" applyFont="1" applyFill="1" applyBorder="1"/>
    <xf numFmtId="0" fontId="14" fillId="2" borderId="0" xfId="3" applyFont="1" applyFill="1"/>
    <xf numFmtId="0" fontId="17" fillId="2" borderId="0" xfId="4" applyFont="1" applyFill="1" applyBorder="1" applyAlignment="1">
      <alignment horizontal="center" vertical="center"/>
    </xf>
    <xf numFmtId="0" fontId="17" fillId="4" borderId="0" xfId="4" applyFont="1" applyFill="1" applyBorder="1" applyAlignment="1">
      <alignment horizontal="center" vertical="center"/>
    </xf>
    <xf numFmtId="0" fontId="17" fillId="2" borderId="0" xfId="4" applyFont="1" applyFill="1" applyBorder="1" applyAlignment="1">
      <alignment vertical="center"/>
    </xf>
    <xf numFmtId="0" fontId="18" fillId="2" borderId="0" xfId="3" applyFont="1" applyFill="1" applyBorder="1"/>
    <xf numFmtId="0" fontId="18" fillId="2" borderId="0" xfId="3" applyFont="1" applyFill="1"/>
    <xf numFmtId="0" fontId="18" fillId="0" borderId="0" xfId="3" applyFont="1"/>
    <xf numFmtId="0" fontId="15" fillId="2" borderId="0" xfId="4" applyFont="1" applyFill="1" applyBorder="1" applyAlignment="1" applyProtection="1">
      <alignment horizontal="left" vertical="center" wrapText="1"/>
    </xf>
    <xf numFmtId="9" fontId="5" fillId="2" borderId="0" xfId="6" applyFont="1" applyFill="1" applyBorder="1" applyAlignment="1">
      <alignment horizontal="center" vertical="center"/>
    </xf>
    <xf numFmtId="3" fontId="5" fillId="2" borderId="0" xfId="5" applyNumberFormat="1" applyFont="1" applyFill="1" applyBorder="1" applyAlignment="1">
      <alignment vertical="center"/>
    </xf>
    <xf numFmtId="0" fontId="16" fillId="2" borderId="0" xfId="4" applyFont="1" applyFill="1" applyBorder="1" applyAlignment="1" applyProtection="1">
      <alignment horizontal="center" vertical="center" wrapText="1"/>
    </xf>
    <xf numFmtId="164" fontId="6" fillId="2" borderId="6" xfId="5" applyNumberFormat="1" applyFont="1" applyFill="1" applyBorder="1" applyAlignment="1">
      <alignment vertical="center"/>
    </xf>
    <xf numFmtId="165" fontId="6" fillId="2" borderId="0" xfId="5" applyNumberFormat="1" applyFont="1" applyFill="1" applyBorder="1" applyAlignment="1">
      <alignment vertical="center"/>
    </xf>
    <xf numFmtId="0" fontId="3" fillId="2" borderId="0" xfId="3" applyFont="1" applyFill="1" applyBorder="1"/>
    <xf numFmtId="166" fontId="14" fillId="2" borderId="0" xfId="1" applyNumberFormat="1" applyFont="1" applyFill="1" applyBorder="1"/>
    <xf numFmtId="166" fontId="8" fillId="2" borderId="0" xfId="1" applyNumberFormat="1" applyFont="1" applyFill="1" applyBorder="1"/>
    <xf numFmtId="166" fontId="21" fillId="2" borderId="0" xfId="1" applyNumberFormat="1" applyFont="1" applyFill="1" applyBorder="1"/>
    <xf numFmtId="166" fontId="14" fillId="2" borderId="0" xfId="1" applyNumberFormat="1" applyFont="1" applyFill="1"/>
    <xf numFmtId="166" fontId="22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3" fillId="2" borderId="0" xfId="3" applyFont="1" applyFill="1"/>
    <xf numFmtId="164" fontId="24" fillId="2" borderId="0" xfId="5" applyNumberFormat="1" applyFont="1" applyFill="1" applyBorder="1" applyAlignment="1">
      <alignment vertical="center"/>
    </xf>
    <xf numFmtId="164" fontId="25" fillId="2" borderId="6" xfId="5" applyNumberFormat="1" applyFont="1" applyFill="1" applyBorder="1" applyAlignment="1">
      <alignment vertical="center"/>
    </xf>
    <xf numFmtId="3" fontId="24" fillId="2" borderId="0" xfId="5" applyNumberFormat="1" applyFont="1" applyFill="1" applyBorder="1" applyAlignment="1">
      <alignment vertical="center"/>
    </xf>
    <xf numFmtId="0" fontId="15" fillId="2" borderId="0" xfId="4" applyFont="1" applyFill="1" applyBorder="1" applyAlignment="1" applyProtection="1">
      <alignment horizontal="left" vertical="center" wrapText="1"/>
    </xf>
    <xf numFmtId="0" fontId="19" fillId="2" borderId="0" xfId="4" applyFont="1" applyFill="1" applyBorder="1" applyAlignment="1" applyProtection="1">
      <alignment horizontal="left" vertical="center" wrapText="1"/>
    </xf>
    <xf numFmtId="0" fontId="20" fillId="2" borderId="0" xfId="4" applyFont="1" applyFill="1" applyBorder="1" applyAlignment="1" applyProtection="1">
      <alignment horizontal="center" vertical="center" wrapText="1"/>
    </xf>
    <xf numFmtId="49" fontId="17" fillId="4" borderId="0" xfId="4" quotePrefix="1" applyNumberFormat="1" applyFont="1" applyFill="1" applyBorder="1" applyAlignment="1">
      <alignment horizontal="center" vertical="center"/>
    </xf>
    <xf numFmtId="49" fontId="17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left" vertical="center"/>
    </xf>
    <xf numFmtId="164" fontId="5" fillId="2" borderId="0" xfId="5" applyNumberFormat="1" applyFont="1" applyFill="1" applyBorder="1" applyAlignment="1">
      <alignment vertical="center"/>
    </xf>
  </cellXfs>
  <cellStyles count="7">
    <cellStyle name="Millares" xfId="1" builtinId="3"/>
    <cellStyle name="Moneda" xfId="2" builtinId="4"/>
    <cellStyle name="Moneda 2" xfId="5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1</xdr:row>
      <xdr:rowOff>371892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494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19</xdr:row>
      <xdr:rowOff>287547</xdr:rowOff>
    </xdr:from>
    <xdr:to>
      <xdr:col>6</xdr:col>
      <xdr:colOff>1651197</xdr:colOff>
      <xdr:row>20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ula/Documents/MES%20Y%20AJU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8">
          <cell r="B18">
            <v>-388036.44614611438</v>
          </cell>
          <cell r="C18">
            <v>-1937193.7879254823</v>
          </cell>
          <cell r="D18">
            <v>8314.0408063563063</v>
          </cell>
          <cell r="J18">
            <v>-121030.76394996772</v>
          </cell>
        </row>
        <row r="19">
          <cell r="B19">
            <v>-22147.080676660029</v>
          </cell>
          <cell r="C19">
            <v>-110564.83877639468</v>
          </cell>
          <cell r="D19">
            <v>474.52174741875217</v>
          </cell>
          <cell r="J19">
            <v>-251673.13894380955</v>
          </cell>
        </row>
        <row r="20">
          <cell r="B20">
            <v>-1210512.0357297598</v>
          </cell>
          <cell r="C20">
            <v>-6043237.4822382433</v>
          </cell>
          <cell r="D20">
            <v>25936.34325228562</v>
          </cell>
          <cell r="J20">
            <v>-1258330.6986461822</v>
          </cell>
        </row>
        <row r="21">
          <cell r="B21">
            <v>-13997.665266316246</v>
          </cell>
          <cell r="C21">
            <v>-69880.524029842214</v>
          </cell>
          <cell r="D21">
            <v>299.91296274795792</v>
          </cell>
          <cell r="J21">
            <v>-222977.16410611721</v>
          </cell>
        </row>
        <row r="22">
          <cell r="B22">
            <v>-876199.50094492035</v>
          </cell>
          <cell r="C22">
            <v>-4374249.4991688654</v>
          </cell>
          <cell r="D22">
            <v>18773.387081846526</v>
          </cell>
          <cell r="J22">
            <v>0</v>
          </cell>
        </row>
        <row r="23">
          <cell r="B23">
            <v>-105823.70474038915</v>
          </cell>
          <cell r="C23">
            <v>-528303.52786281717</v>
          </cell>
          <cell r="D23">
            <v>2267.3710375135774</v>
          </cell>
          <cell r="J23">
            <v>-220394.65265673405</v>
          </cell>
        </row>
        <row r="24">
          <cell r="B24">
            <v>-154813.27458382121</v>
          </cell>
          <cell r="C24">
            <v>-772874.08641829586</v>
          </cell>
          <cell r="D24">
            <v>3317.0180147739761</v>
          </cell>
          <cell r="J24">
            <v>-297239.667439927</v>
          </cell>
        </row>
        <row r="25">
          <cell r="B25">
            <v>-185079.80438672935</v>
          </cell>
          <cell r="C25">
            <v>-923973.63930456585</v>
          </cell>
          <cell r="D25">
            <v>3965.5064914296554</v>
          </cell>
          <cell r="J25">
            <v>-223447.00289470211</v>
          </cell>
        </row>
        <row r="26">
          <cell r="B26">
            <v>-257294.53887199471</v>
          </cell>
          <cell r="C26">
            <v>-1284491.1536538943</v>
          </cell>
          <cell r="D26">
            <v>5512.774165107412</v>
          </cell>
          <cell r="J26">
            <v>-219280.57099369206</v>
          </cell>
        </row>
        <row r="27">
          <cell r="B27">
            <v>208352.74272421535</v>
          </cell>
          <cell r="C27">
            <v>1040159.0956500102</v>
          </cell>
          <cell r="D27">
            <v>-4464.1507835918765</v>
          </cell>
          <cell r="J27">
            <v>-37255.982612482076</v>
          </cell>
        </row>
        <row r="28">
          <cell r="B28">
            <v>-320269.69137751008</v>
          </cell>
          <cell r="C28">
            <v>-1598881.9162716079</v>
          </cell>
          <cell r="D28">
            <v>6862.0752241120963</v>
          </cell>
          <cell r="J28">
            <v>-59330.357756386118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topLeftCell="A10" zoomScale="53" zoomScaleNormal="53" workbookViewId="0">
      <selection activeCell="H30" sqref="H30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39" ht="58.5" customHeight="1" thickBo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3"/>
    </row>
    <row r="3" spans="1:39" s="5" customFormat="1" ht="56.25" customHeight="1" thickBot="1">
      <c r="A3" s="62" t="s">
        <v>2</v>
      </c>
      <c r="B3" s="62" t="s">
        <v>3</v>
      </c>
      <c r="C3" s="62" t="s">
        <v>4</v>
      </c>
      <c r="D3" s="62"/>
      <c r="E3" s="62" t="s">
        <v>5</v>
      </c>
      <c r="F3" s="62" t="s">
        <v>6</v>
      </c>
      <c r="G3" s="62" t="s">
        <v>7</v>
      </c>
      <c r="H3" s="62" t="s">
        <v>8</v>
      </c>
      <c r="I3" s="62" t="s">
        <v>9</v>
      </c>
      <c r="J3" s="62" t="s">
        <v>10</v>
      </c>
      <c r="K3" s="62" t="s">
        <v>11</v>
      </c>
      <c r="L3" s="63" t="s">
        <v>12</v>
      </c>
      <c r="M3" s="65" t="s">
        <v>13</v>
      </c>
      <c r="N3" s="4"/>
    </row>
    <row r="4" spans="1:39" s="5" customFormat="1" ht="66.75" customHeight="1" thickBot="1">
      <c r="A4" s="62"/>
      <c r="B4" s="62"/>
      <c r="C4" s="6">
        <v>0.7</v>
      </c>
      <c r="D4" s="6">
        <v>0.3</v>
      </c>
      <c r="E4" s="62"/>
      <c r="F4" s="62"/>
      <c r="G4" s="62"/>
      <c r="H4" s="62"/>
      <c r="I4" s="62"/>
      <c r="J4" s="62"/>
      <c r="K4" s="62"/>
      <c r="L4" s="64"/>
      <c r="M4" s="65"/>
      <c r="N4" s="4"/>
    </row>
    <row r="5" spans="1:39" ht="29.25" customHeight="1" thickBot="1">
      <c r="A5" s="7" t="s">
        <v>14</v>
      </c>
      <c r="B5" s="8">
        <f>[1]Hoja1!$C$18</f>
        <v>-1937193.7879254823</v>
      </c>
      <c r="C5" s="8">
        <f>[1]Hoja1!$B$18</f>
        <v>-388036.44614611438</v>
      </c>
      <c r="D5" s="8">
        <f>[1]Hoja1!$J$18</f>
        <v>-121030.76394996772</v>
      </c>
      <c r="E5" s="9">
        <v>0</v>
      </c>
      <c r="F5" s="9">
        <v>0</v>
      </c>
      <c r="G5" s="9">
        <f>[1]Hoja1!$D$18</f>
        <v>8314.0408063563063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10">
        <f>SUM(B5:L5)</f>
        <v>-2437946.9572152081</v>
      </c>
      <c r="N5" s="11">
        <v>7325624.5840751091</v>
      </c>
      <c r="Q5" s="12"/>
      <c r="R5" s="13"/>
    </row>
    <row r="6" spans="1:39" ht="29.25" customHeight="1" thickBot="1">
      <c r="A6" s="14" t="s">
        <v>15</v>
      </c>
      <c r="B6" s="15">
        <f>[1]Hoja1!$C$19</f>
        <v>-110564.83877639468</v>
      </c>
      <c r="C6" s="15">
        <f>[1]Hoja1!$B$19</f>
        <v>-22147.080676660029</v>
      </c>
      <c r="D6" s="15">
        <f>[1]Hoja1!$J$19</f>
        <v>-251673.13894380955</v>
      </c>
      <c r="E6" s="16">
        <v>0</v>
      </c>
      <c r="F6" s="16">
        <v>0</v>
      </c>
      <c r="G6" s="16">
        <f>[1]Hoja1!$D$19</f>
        <v>474.52174741875217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7">
        <f t="shared" ref="M6:M15" si="0">SUM(B6:L6)</f>
        <v>-383910.53664944554</v>
      </c>
      <c r="N6" s="11">
        <v>10087148.153269671</v>
      </c>
      <c r="Q6" s="12"/>
      <c r="R6" s="13"/>
    </row>
    <row r="7" spans="1:39" ht="29.25" customHeight="1" thickBot="1">
      <c r="A7" s="7" t="s">
        <v>16</v>
      </c>
      <c r="B7" s="8">
        <f>[1]Hoja1!$C$20</f>
        <v>-6043237.4822382433</v>
      </c>
      <c r="C7" s="8">
        <f>[1]Hoja1!$B$20</f>
        <v>-1210512.0357297598</v>
      </c>
      <c r="D7" s="8">
        <f>[1]Hoja1!$J$20</f>
        <v>-1258330.6986461822</v>
      </c>
      <c r="E7" s="9">
        <v>0</v>
      </c>
      <c r="F7" s="9">
        <v>0</v>
      </c>
      <c r="G7" s="9">
        <f>[1]Hoja1!$D$20</f>
        <v>25936.34325228562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10">
        <f t="shared" si="0"/>
        <v>-8486143.8733618986</v>
      </c>
      <c r="N7" s="11">
        <v>38195681.677823335</v>
      </c>
      <c r="Q7" s="12"/>
      <c r="R7" s="13"/>
    </row>
    <row r="8" spans="1:39" ht="29.25" customHeight="1" thickBot="1">
      <c r="A8" s="14" t="s">
        <v>17</v>
      </c>
      <c r="B8" s="15">
        <f>[1]Hoja1!$C$21</f>
        <v>-69880.524029842214</v>
      </c>
      <c r="C8" s="15">
        <f>[1]Hoja1!$B$21</f>
        <v>-13997.665266316246</v>
      </c>
      <c r="D8" s="15">
        <f>[1]Hoja1!$J$21</f>
        <v>-222977.16410611721</v>
      </c>
      <c r="E8" s="16">
        <v>0</v>
      </c>
      <c r="F8" s="16">
        <v>0</v>
      </c>
      <c r="G8" s="16">
        <f>[1]Hoja1!$D$21</f>
        <v>299.91296274795792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7">
        <f t="shared" si="0"/>
        <v>-306555.44043952774</v>
      </c>
      <c r="N8" s="11">
        <v>9452981.5911252405</v>
      </c>
      <c r="Q8" s="12"/>
      <c r="R8" s="13"/>
    </row>
    <row r="9" spans="1:39" ht="29.25" customHeight="1" thickBot="1">
      <c r="A9" s="7" t="s">
        <v>18</v>
      </c>
      <c r="B9" s="8">
        <f>[1]Hoja1!$C$22</f>
        <v>-4374249.4991688654</v>
      </c>
      <c r="C9" s="8">
        <f>[1]Hoja1!$B$22</f>
        <v>-876199.50094492035</v>
      </c>
      <c r="D9" s="9">
        <f>[1]Hoja1!$J$22</f>
        <v>0</v>
      </c>
      <c r="E9" s="9">
        <v>0</v>
      </c>
      <c r="F9" s="9">
        <v>0</v>
      </c>
      <c r="G9" s="9">
        <f>[1]Hoja1!$D$22</f>
        <v>18773.387081846526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>
        <f t="shared" si="0"/>
        <v>-5231675.6130319387</v>
      </c>
      <c r="N9" s="11">
        <v>46218312.012863129</v>
      </c>
      <c r="Q9" s="12"/>
      <c r="R9" s="13"/>
    </row>
    <row r="10" spans="1:39" ht="29.25" customHeight="1" thickBot="1">
      <c r="A10" s="14" t="s">
        <v>19</v>
      </c>
      <c r="B10" s="15">
        <f>[1]Hoja1!$C$23</f>
        <v>-528303.52786281717</v>
      </c>
      <c r="C10" s="15">
        <f>[1]Hoja1!$B$23</f>
        <v>-105823.70474038915</v>
      </c>
      <c r="D10" s="15">
        <f>[1]Hoja1!$J$23</f>
        <v>-220394.65265673405</v>
      </c>
      <c r="E10" s="16">
        <v>0</v>
      </c>
      <c r="F10" s="16">
        <v>0</v>
      </c>
      <c r="G10" s="16">
        <f>[1]Hoja1!$D$23</f>
        <v>2267.3710375135774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7">
        <f t="shared" si="0"/>
        <v>-852254.51422242669</v>
      </c>
      <c r="N10" s="11">
        <v>14290485.743763685</v>
      </c>
      <c r="Q10" s="12"/>
      <c r="R10" s="13"/>
    </row>
    <row r="11" spans="1:39" ht="29.25" customHeight="1" thickBot="1">
      <c r="A11" s="7" t="s">
        <v>20</v>
      </c>
      <c r="B11" s="8">
        <f>[1]Hoja1!$C$24</f>
        <v>-772874.08641829586</v>
      </c>
      <c r="C11" s="8">
        <f>[1]Hoja1!$B$24</f>
        <v>-154813.27458382121</v>
      </c>
      <c r="D11" s="8">
        <f>[1]Hoja1!$J$24</f>
        <v>-297239.667439927</v>
      </c>
      <c r="E11" s="9">
        <v>0</v>
      </c>
      <c r="F11" s="9">
        <v>0</v>
      </c>
      <c r="G11" s="9">
        <f>[1]Hoja1!$D$24</f>
        <v>3317.0180147739761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0">
        <f t="shared" si="0"/>
        <v>-1221610.0104272701</v>
      </c>
      <c r="N11" s="11">
        <v>10532812.624183219</v>
      </c>
      <c r="Q11" s="12"/>
      <c r="R11" s="13"/>
    </row>
    <row r="12" spans="1:39" ht="29.25" customHeight="1" thickBot="1">
      <c r="A12" s="14" t="s">
        <v>21</v>
      </c>
      <c r="B12" s="15">
        <f>[1]Hoja1!$C$25</f>
        <v>-923973.63930456585</v>
      </c>
      <c r="C12" s="15">
        <f>[1]Hoja1!$B$25</f>
        <v>-185079.80438672935</v>
      </c>
      <c r="D12" s="15">
        <f>[1]Hoja1!$J$25</f>
        <v>-223447.00289470211</v>
      </c>
      <c r="E12" s="16">
        <v>0</v>
      </c>
      <c r="F12" s="16">
        <v>0</v>
      </c>
      <c r="G12" s="16">
        <f>[1]Hoja1!$D$25</f>
        <v>3965.5064914296554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f t="shared" si="0"/>
        <v>-1328534.9400945676</v>
      </c>
      <c r="N12" s="11">
        <v>6514633.5508965496</v>
      </c>
      <c r="Q12" s="12"/>
      <c r="R12" s="13"/>
    </row>
    <row r="13" spans="1:39" ht="29.25" customHeight="1" thickBot="1">
      <c r="A13" s="7" t="s">
        <v>22</v>
      </c>
      <c r="B13" s="8">
        <f>[1]Hoja1!$C$26</f>
        <v>-1284491.1536538943</v>
      </c>
      <c r="C13" s="8">
        <f>[1]Hoja1!$B$26</f>
        <v>-257294.53887199471</v>
      </c>
      <c r="D13" s="8">
        <f>[1]Hoja1!$J$26</f>
        <v>-219280.57099369206</v>
      </c>
      <c r="E13" s="9">
        <v>0</v>
      </c>
      <c r="F13" s="9">
        <v>0</v>
      </c>
      <c r="G13" s="9">
        <f>[1]Hoja1!$D$26</f>
        <v>5512.774165107412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0">
        <f t="shared" si="0"/>
        <v>-1755553.4893544738</v>
      </c>
      <c r="N13" s="11">
        <v>8058342.1908190576</v>
      </c>
      <c r="Q13" s="12"/>
      <c r="R13" s="13"/>
    </row>
    <row r="14" spans="1:39" ht="29.25" customHeight="1" thickBot="1">
      <c r="A14" s="14" t="s">
        <v>23</v>
      </c>
      <c r="B14" s="16">
        <f>[1]Hoja1!$C$27</f>
        <v>1040159.0956500102</v>
      </c>
      <c r="C14" s="16">
        <f>[1]Hoja1!$B$27</f>
        <v>208352.74272421535</v>
      </c>
      <c r="D14" s="15">
        <f>[1]Hoja1!$J$27</f>
        <v>-37255.982612482076</v>
      </c>
      <c r="E14" s="16">
        <v>0</v>
      </c>
      <c r="F14" s="16">
        <v>0</v>
      </c>
      <c r="G14" s="15">
        <f>[1]Hoja1!$D$27</f>
        <v>-4464.1507835918765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8">
        <f t="shared" si="0"/>
        <v>1206791.7049781515</v>
      </c>
      <c r="N14" s="11">
        <v>7138102.7492167363</v>
      </c>
      <c r="Q14" s="12"/>
      <c r="R14" s="13"/>
    </row>
    <row r="15" spans="1:39" ht="29.25" customHeight="1" thickBot="1">
      <c r="A15" s="7" t="s">
        <v>24</v>
      </c>
      <c r="B15" s="8">
        <f>[1]Hoja1!$C$28</f>
        <v>-1598881.9162716079</v>
      </c>
      <c r="C15" s="8">
        <f>[1]Hoja1!$B$28</f>
        <v>-320269.69137751008</v>
      </c>
      <c r="D15" s="8">
        <f>[1]Hoja1!$J$28</f>
        <v>-59330.357756386118</v>
      </c>
      <c r="E15" s="9">
        <v>0</v>
      </c>
      <c r="F15" s="9">
        <v>0</v>
      </c>
      <c r="G15" s="9">
        <f>[1]Hoja1!$D$28</f>
        <v>6862.0752241120963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0">
        <f t="shared" si="0"/>
        <v>-1971619.890181392</v>
      </c>
      <c r="N15" s="11">
        <v>5572340.8719642879</v>
      </c>
      <c r="Q15" s="12"/>
      <c r="R15" s="13"/>
    </row>
    <row r="16" spans="1:39" s="25" customFormat="1" ht="42.75" customHeight="1" thickBot="1">
      <c r="A16" s="19" t="s">
        <v>25</v>
      </c>
      <c r="B16" s="20">
        <f>SUM(B5:B15)</f>
        <v>-16603491.359999999</v>
      </c>
      <c r="C16" s="20">
        <f t="shared" ref="C16:L16" si="1">SUM(C5:C15)</f>
        <v>-3325821</v>
      </c>
      <c r="D16" s="20">
        <f t="shared" si="1"/>
        <v>-2910960</v>
      </c>
      <c r="E16" s="21">
        <f t="shared" si="1"/>
        <v>0</v>
      </c>
      <c r="F16" s="21">
        <f t="shared" si="1"/>
        <v>0</v>
      </c>
      <c r="G16" s="21">
        <f t="shared" si="1"/>
        <v>71258.799999999988</v>
      </c>
      <c r="H16" s="21">
        <f t="shared" si="1"/>
        <v>0</v>
      </c>
      <c r="I16" s="21">
        <f t="shared" si="1"/>
        <v>0</v>
      </c>
      <c r="J16" s="21">
        <f t="shared" si="1"/>
        <v>0</v>
      </c>
      <c r="K16" s="21">
        <f t="shared" si="1"/>
        <v>0</v>
      </c>
      <c r="L16" s="21">
        <f t="shared" si="1"/>
        <v>0</v>
      </c>
      <c r="M16" s="20">
        <f>SUM(M5:M15)</f>
        <v>-22769013.559999995</v>
      </c>
      <c r="N16" s="11"/>
      <c r="O16" s="22"/>
      <c r="P16" s="23"/>
      <c r="Q16" s="22"/>
      <c r="R16" s="24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ht="27" customHeight="1">
      <c r="A17" s="66" t="s">
        <v>26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26"/>
    </row>
    <row r="18" spans="1:39" s="27" customFormat="1" ht="18">
      <c r="B18" s="28"/>
      <c r="C18" s="28"/>
      <c r="D18" s="28"/>
      <c r="E18" s="28"/>
      <c r="F18" s="28"/>
      <c r="G18" s="28"/>
      <c r="H18" s="29"/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s="36" customFormat="1" ht="33" customHeight="1">
      <c r="A19" s="58" t="s">
        <v>27</v>
      </c>
      <c r="B19" s="59"/>
      <c r="C19" s="59"/>
      <c r="D19" s="31"/>
      <c r="E19" s="32" t="s">
        <v>28</v>
      </c>
      <c r="F19" s="33"/>
      <c r="G19" s="32" t="s">
        <v>29</v>
      </c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</row>
    <row r="20" spans="1:39" s="27" customFormat="1" ht="24.75" customHeight="1">
      <c r="A20" s="56" t="s">
        <v>30</v>
      </c>
      <c r="B20" s="56"/>
      <c r="C20" s="56"/>
      <c r="D20" s="37"/>
      <c r="E20" s="52">
        <f>B16/0.24</f>
        <v>-69181214</v>
      </c>
      <c r="F20" s="38" t="s">
        <v>31</v>
      </c>
      <c r="G20" s="52">
        <f>E20*0.24</f>
        <v>-16603491.359999999</v>
      </c>
      <c r="H20" s="29"/>
      <c r="I20" s="29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 s="27" customFormat="1" ht="24.75" customHeight="1">
      <c r="A21" s="56" t="s">
        <v>32</v>
      </c>
      <c r="B21" s="56"/>
      <c r="C21" s="56"/>
      <c r="D21" s="37"/>
      <c r="E21" s="54">
        <f>C16</f>
        <v>-3325821</v>
      </c>
      <c r="F21" s="38" t="s">
        <v>35</v>
      </c>
      <c r="G21" s="52">
        <f>E21*100%</f>
        <v>-3325821</v>
      </c>
      <c r="H21" s="29"/>
      <c r="I21" s="29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s="27" customFormat="1" ht="24.75" customHeight="1">
      <c r="A22" s="56" t="s">
        <v>33</v>
      </c>
      <c r="B22" s="56"/>
      <c r="C22" s="56"/>
      <c r="D22" s="37"/>
      <c r="E22" s="54">
        <f>D16</f>
        <v>-2910960</v>
      </c>
      <c r="F22" s="38" t="s">
        <v>35</v>
      </c>
      <c r="G22" s="52">
        <f>E22*100%</f>
        <v>-2910960</v>
      </c>
      <c r="H22" s="29"/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39" s="27" customFormat="1" ht="24.75" hidden="1" customHeight="1">
      <c r="A23" s="56" t="s">
        <v>5</v>
      </c>
      <c r="B23" s="56"/>
      <c r="C23" s="56"/>
      <c r="D23" s="37"/>
      <c r="E23" s="39">
        <v>0</v>
      </c>
      <c r="F23" s="38" t="s">
        <v>34</v>
      </c>
      <c r="G23" s="52">
        <f>E23*0.2</f>
        <v>0</v>
      </c>
      <c r="H23" s="29"/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</row>
    <row r="24" spans="1:39" s="27" customFormat="1" ht="27.75" hidden="1" customHeight="1">
      <c r="A24" s="56" t="s">
        <v>6</v>
      </c>
      <c r="B24" s="56"/>
      <c r="C24" s="56"/>
      <c r="D24" s="37"/>
      <c r="E24" s="39">
        <v>0</v>
      </c>
      <c r="F24" s="38" t="s">
        <v>34</v>
      </c>
      <c r="G24" s="52">
        <f t="shared" ref="G24:G25" si="2">E24*0.2</f>
        <v>0</v>
      </c>
      <c r="H24" s="29"/>
      <c r="I24" s="29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</row>
    <row r="25" spans="1:39" s="27" customFormat="1" ht="24" customHeight="1">
      <c r="A25" s="56" t="s">
        <v>7</v>
      </c>
      <c r="B25" s="56"/>
      <c r="C25" s="56"/>
      <c r="D25" s="37"/>
      <c r="E25" s="39">
        <f>G16/0.2</f>
        <v>356293.99999999994</v>
      </c>
      <c r="F25" s="38" t="s">
        <v>34</v>
      </c>
      <c r="G25" s="67">
        <f t="shared" si="2"/>
        <v>71258.799999999988</v>
      </c>
      <c r="H25" s="29"/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</row>
    <row r="26" spans="1:39" s="27" customFormat="1" ht="27" hidden="1" customHeight="1">
      <c r="A26" s="56" t="s">
        <v>8</v>
      </c>
      <c r="B26" s="56"/>
      <c r="C26" s="56"/>
      <c r="D26" s="37"/>
      <c r="E26" s="39">
        <v>0</v>
      </c>
      <c r="F26" s="38" t="s">
        <v>31</v>
      </c>
      <c r="G26" s="52">
        <f>E26*0.24</f>
        <v>0</v>
      </c>
      <c r="H26" s="29"/>
      <c r="I26" s="29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s="27" customFormat="1" ht="47.25" hidden="1" customHeight="1">
      <c r="A27" s="56" t="s">
        <v>9</v>
      </c>
      <c r="B27" s="56"/>
      <c r="C27" s="56"/>
      <c r="D27" s="37"/>
      <c r="E27" s="39">
        <v>0</v>
      </c>
      <c r="F27" s="38" t="s">
        <v>34</v>
      </c>
      <c r="G27" s="52">
        <f>E27*0.2</f>
        <v>0</v>
      </c>
      <c r="H27" s="29"/>
      <c r="I27" s="29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</row>
    <row r="28" spans="1:39" s="27" customFormat="1" ht="45.75" hidden="1" customHeight="1">
      <c r="A28" s="56" t="s">
        <v>10</v>
      </c>
      <c r="B28" s="56"/>
      <c r="C28" s="56"/>
      <c r="D28" s="37"/>
      <c r="E28" s="39">
        <v>0</v>
      </c>
      <c r="F28" s="38" t="s">
        <v>34</v>
      </c>
      <c r="G28" s="52">
        <f>E28*0.2</f>
        <v>0</v>
      </c>
      <c r="H28" s="29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</row>
    <row r="29" spans="1:39" s="27" customFormat="1" ht="32.25" hidden="1" customHeight="1">
      <c r="A29" s="56" t="s">
        <v>11</v>
      </c>
      <c r="B29" s="56"/>
      <c r="C29" s="56"/>
      <c r="D29" s="37"/>
      <c r="E29" s="39">
        <v>0</v>
      </c>
      <c r="F29" s="38" t="s">
        <v>31</v>
      </c>
      <c r="G29" s="52">
        <f>E29*0.24</f>
        <v>0</v>
      </c>
      <c r="H29" s="29"/>
      <c r="I29" s="29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</row>
    <row r="30" spans="1:39" s="27" customFormat="1" ht="29.25" customHeight="1" thickBot="1">
      <c r="A30" s="57" t="s">
        <v>25</v>
      </c>
      <c r="B30" s="57"/>
      <c r="C30" s="57"/>
      <c r="D30" s="40"/>
      <c r="E30" s="41">
        <f>SUM(E20:E29)</f>
        <v>-75061701</v>
      </c>
      <c r="F30" s="42"/>
      <c r="G30" s="53">
        <f>SUM(G20:G29)</f>
        <v>-22769013.559999999</v>
      </c>
      <c r="H30" s="29"/>
      <c r="I30" s="29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</row>
    <row r="31" spans="1:39" s="27" customFormat="1" ht="18.75" thickTop="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</row>
    <row r="32" spans="1:39">
      <c r="A32" s="43"/>
      <c r="B32" s="43"/>
      <c r="C32" s="43"/>
      <c r="D32" s="43"/>
      <c r="E32" s="43"/>
      <c r="F32" s="43"/>
      <c r="G32" s="43"/>
      <c r="H32" s="43"/>
      <c r="I32" s="43"/>
    </row>
    <row r="33" spans="1:10">
      <c r="A33" s="43"/>
      <c r="B33" s="43"/>
      <c r="C33" s="43"/>
      <c r="D33" s="43"/>
      <c r="E33" s="43"/>
      <c r="F33" s="43"/>
      <c r="G33" s="43"/>
      <c r="H33" s="43"/>
      <c r="I33" s="43"/>
    </row>
    <row r="34" spans="1:10" ht="18">
      <c r="A34" s="55"/>
      <c r="B34" s="55"/>
      <c r="C34" s="55"/>
      <c r="D34" s="44"/>
      <c r="E34" s="45"/>
      <c r="F34" s="46"/>
      <c r="G34" s="45"/>
      <c r="H34" s="45"/>
      <c r="I34" s="46"/>
      <c r="J34" s="45"/>
    </row>
    <row r="35" spans="1:10" ht="18">
      <c r="A35" s="55"/>
      <c r="B35" s="55"/>
      <c r="C35" s="55"/>
      <c r="D35" s="44"/>
      <c r="E35" s="45"/>
      <c r="F35" s="46"/>
      <c r="G35" s="45"/>
      <c r="H35" s="45"/>
      <c r="I35" s="46"/>
      <c r="J35" s="45"/>
    </row>
    <row r="36" spans="1:10" s="1" customFormat="1" ht="18">
      <c r="A36" s="55"/>
      <c r="B36" s="55"/>
      <c r="C36" s="55"/>
      <c r="D36" s="44"/>
      <c r="E36" s="45"/>
      <c r="F36" s="46"/>
      <c r="G36" s="45"/>
      <c r="H36" s="45"/>
      <c r="I36" s="46"/>
      <c r="J36" s="45"/>
    </row>
    <row r="37" spans="1:10" s="1" customFormat="1" ht="18">
      <c r="A37" s="55"/>
      <c r="B37" s="55"/>
      <c r="C37" s="55"/>
      <c r="D37" s="44"/>
      <c r="E37" s="45"/>
      <c r="F37" s="46"/>
      <c r="G37" s="45"/>
      <c r="H37" s="45"/>
      <c r="I37" s="46"/>
      <c r="J37" s="45"/>
    </row>
    <row r="38" spans="1:10" s="1" customFormat="1" ht="18">
      <c r="A38" s="55"/>
      <c r="B38" s="55"/>
      <c r="C38" s="55"/>
      <c r="D38" s="44"/>
      <c r="E38" s="45"/>
      <c r="F38" s="46"/>
      <c r="G38" s="45"/>
      <c r="H38" s="45"/>
      <c r="I38" s="46"/>
      <c r="J38" s="45"/>
    </row>
    <row r="39" spans="1:10" s="1" customFormat="1" ht="18">
      <c r="A39" s="55"/>
      <c r="B39" s="55"/>
      <c r="C39" s="55"/>
      <c r="D39" s="44"/>
      <c r="E39" s="45"/>
      <c r="F39" s="46"/>
      <c r="G39" s="45"/>
      <c r="H39" s="45"/>
      <c r="I39" s="46"/>
      <c r="J39" s="45"/>
    </row>
    <row r="40" spans="1:10" s="1" customFormat="1" ht="18">
      <c r="A40" s="55"/>
      <c r="B40" s="55"/>
      <c r="C40" s="55"/>
      <c r="D40" s="44"/>
      <c r="E40" s="45"/>
      <c r="F40" s="46"/>
      <c r="G40" s="45"/>
      <c r="H40" s="45"/>
      <c r="I40" s="46"/>
      <c r="J40" s="45"/>
    </row>
    <row r="41" spans="1:10" s="1" customFormat="1" ht="18">
      <c r="A41" s="55"/>
      <c r="B41" s="55"/>
      <c r="C41" s="55"/>
      <c r="D41" s="44"/>
      <c r="E41" s="45"/>
      <c r="F41" s="46"/>
      <c r="G41" s="45"/>
      <c r="H41" s="45"/>
      <c r="I41" s="46"/>
      <c r="J41" s="45"/>
    </row>
    <row r="42" spans="1:10" s="1" customFormat="1" ht="18">
      <c r="A42" s="55"/>
      <c r="B42" s="55"/>
      <c r="C42" s="55"/>
      <c r="D42" s="47"/>
      <c r="E42" s="45"/>
      <c r="F42" s="46"/>
      <c r="G42" s="45"/>
      <c r="H42" s="45"/>
      <c r="I42" s="46"/>
      <c r="J42" s="45"/>
    </row>
    <row r="43" spans="1:10" s="1" customFormat="1" ht="18">
      <c r="A43" s="55"/>
      <c r="B43" s="55"/>
      <c r="C43" s="55"/>
      <c r="D43" s="44"/>
      <c r="E43" s="45"/>
      <c r="F43" s="46"/>
      <c r="G43" s="45"/>
      <c r="H43" s="45"/>
      <c r="I43" s="46"/>
      <c r="J43" s="45"/>
    </row>
    <row r="44" spans="1:10" s="1" customFormat="1" ht="18">
      <c r="A44" s="43"/>
      <c r="B44" s="43"/>
      <c r="C44" s="43"/>
      <c r="D44" s="48"/>
      <c r="E44" s="48"/>
      <c r="F44" s="48"/>
      <c r="G44" s="48"/>
      <c r="H44" s="48"/>
      <c r="I44" s="48"/>
      <c r="J44" s="48"/>
    </row>
    <row r="45" spans="1:10" s="1" customFormat="1" ht="15.75">
      <c r="A45" s="43"/>
      <c r="B45" s="43"/>
      <c r="C45" s="43"/>
      <c r="D45" s="49"/>
      <c r="E45" s="49"/>
      <c r="F45" s="45"/>
      <c r="G45" s="45"/>
      <c r="H45" s="45"/>
      <c r="I45" s="46"/>
    </row>
    <row r="46" spans="1:10" ht="15.75">
      <c r="D46" s="50"/>
      <c r="E46" s="50"/>
      <c r="F46" s="50"/>
      <c r="G46" s="50"/>
      <c r="I46" s="51"/>
    </row>
  </sheetData>
  <mergeCells count="37"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</mergeCells>
  <printOptions horizontalCentered="1"/>
  <pageMargins left="0.55118110236220474" right="0.15748031496062992" top="0.31496062992125984" bottom="0.74803149606299213" header="0.31496062992125984" footer="0.31496062992125984"/>
  <pageSetup paperSize="5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2DO AJUSTE</vt:lpstr>
      <vt:lpstr>'PORTAL SEFIN 2DO AJUSTE'!Área_de_impresión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2017-11-10T20:12:47Z</cp:lastPrinted>
  <dcterms:created xsi:type="dcterms:W3CDTF">2017-11-07T22:41:21Z</dcterms:created>
  <dcterms:modified xsi:type="dcterms:W3CDTF">2017-11-10T20:13:00Z</dcterms:modified>
</cp:coreProperties>
</file>