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S 2017 PARTICIPACIONES\DETERMINACIÓN DE LAS CONSTANCIAS\Diciembre\"/>
    </mc:Choice>
  </mc:AlternateContent>
  <bookViews>
    <workbookView xWindow="0" yWindow="0" windowWidth="20490" windowHeight="7365"/>
  </bookViews>
  <sheets>
    <sheet name="PORTAL SEFIN" sheetId="1" r:id="rId1"/>
  </sheets>
  <externalReferences>
    <externalReference r:id="rId2"/>
  </externalReferences>
  <definedNames>
    <definedName name="_xlnm.Print_Area" localSheetId="0">'PORTAL SEFIN'!$A$1:$N$31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E15" i="1" s="1"/>
  <c r="E22" i="1" s="1"/>
  <c r="F4" i="1"/>
  <c r="G4" i="1"/>
  <c r="H4" i="1"/>
  <c r="I4" i="1"/>
  <c r="I15" i="1" s="1"/>
  <c r="E26" i="1" s="1"/>
  <c r="G26" i="1" s="1"/>
  <c r="J4" i="1"/>
  <c r="K4" i="1"/>
  <c r="L4" i="1"/>
  <c r="B5" i="1"/>
  <c r="C5" i="1"/>
  <c r="D5" i="1"/>
  <c r="E5" i="1"/>
  <c r="F5" i="1"/>
  <c r="G5" i="1"/>
  <c r="H5" i="1"/>
  <c r="I5" i="1"/>
  <c r="J5" i="1"/>
  <c r="K5" i="1"/>
  <c r="L5" i="1"/>
  <c r="B6" i="1"/>
  <c r="C6" i="1"/>
  <c r="D6" i="1"/>
  <c r="E6" i="1"/>
  <c r="F6" i="1"/>
  <c r="G6" i="1"/>
  <c r="H6" i="1"/>
  <c r="I6" i="1"/>
  <c r="J6" i="1"/>
  <c r="K6" i="1"/>
  <c r="L6" i="1"/>
  <c r="B7" i="1"/>
  <c r="C7" i="1"/>
  <c r="D7" i="1"/>
  <c r="E7" i="1"/>
  <c r="F7" i="1"/>
  <c r="G7" i="1"/>
  <c r="H7" i="1"/>
  <c r="I7" i="1"/>
  <c r="J7" i="1"/>
  <c r="K7" i="1"/>
  <c r="L7" i="1"/>
  <c r="B8" i="1"/>
  <c r="C8" i="1"/>
  <c r="D8" i="1"/>
  <c r="E8" i="1"/>
  <c r="F8" i="1"/>
  <c r="G8" i="1"/>
  <c r="H8" i="1"/>
  <c r="I8" i="1"/>
  <c r="J8" i="1"/>
  <c r="K8" i="1"/>
  <c r="L8" i="1"/>
  <c r="B9" i="1"/>
  <c r="C9" i="1"/>
  <c r="D9" i="1"/>
  <c r="E9" i="1"/>
  <c r="F9" i="1"/>
  <c r="G9" i="1"/>
  <c r="H9" i="1"/>
  <c r="I9" i="1"/>
  <c r="J9" i="1"/>
  <c r="K9" i="1"/>
  <c r="L9" i="1"/>
  <c r="B10" i="1"/>
  <c r="C10" i="1"/>
  <c r="D10" i="1"/>
  <c r="E10" i="1"/>
  <c r="F10" i="1"/>
  <c r="G10" i="1"/>
  <c r="H10" i="1"/>
  <c r="I10" i="1"/>
  <c r="J10" i="1"/>
  <c r="K10" i="1"/>
  <c r="L10" i="1"/>
  <c r="B11" i="1"/>
  <c r="C11" i="1"/>
  <c r="D11" i="1"/>
  <c r="E11" i="1"/>
  <c r="F11" i="1"/>
  <c r="G11" i="1"/>
  <c r="H11" i="1"/>
  <c r="I11" i="1"/>
  <c r="J11" i="1"/>
  <c r="K11" i="1"/>
  <c r="L11" i="1"/>
  <c r="B12" i="1"/>
  <c r="C12" i="1"/>
  <c r="D12" i="1"/>
  <c r="E12" i="1"/>
  <c r="F12" i="1"/>
  <c r="G12" i="1"/>
  <c r="H12" i="1"/>
  <c r="I12" i="1"/>
  <c r="J12" i="1"/>
  <c r="K12" i="1"/>
  <c r="L12" i="1"/>
  <c r="B13" i="1"/>
  <c r="C13" i="1"/>
  <c r="D13" i="1"/>
  <c r="E13" i="1"/>
  <c r="F13" i="1"/>
  <c r="G13" i="1"/>
  <c r="H13" i="1"/>
  <c r="I13" i="1"/>
  <c r="J13" i="1"/>
  <c r="K13" i="1"/>
  <c r="L13" i="1"/>
  <c r="B14" i="1"/>
  <c r="C14" i="1"/>
  <c r="D14" i="1"/>
  <c r="E14" i="1"/>
  <c r="F14" i="1"/>
  <c r="G14" i="1"/>
  <c r="H14" i="1"/>
  <c r="I14" i="1"/>
  <c r="J14" i="1"/>
  <c r="K14" i="1"/>
  <c r="L14" i="1"/>
  <c r="L15" i="1" l="1"/>
  <c r="G29" i="1" s="1"/>
  <c r="H15" i="1"/>
  <c r="E25" i="1" s="1"/>
  <c r="G25" i="1" s="1"/>
  <c r="D15" i="1"/>
  <c r="E21" i="1" s="1"/>
  <c r="G21" i="1" s="1"/>
  <c r="K15" i="1"/>
  <c r="E28" i="1" s="1"/>
  <c r="G28" i="1" s="1"/>
  <c r="G15" i="1"/>
  <c r="E24" i="1" s="1"/>
  <c r="G24" i="1" s="1"/>
  <c r="C15" i="1"/>
  <c r="E20" i="1" s="1"/>
  <c r="G20" i="1" s="1"/>
  <c r="J15" i="1"/>
  <c r="E27" i="1" s="1"/>
  <c r="G27" i="1" s="1"/>
  <c r="F15" i="1"/>
  <c r="E23" i="1" s="1"/>
  <c r="M12" i="1"/>
  <c r="M8" i="1"/>
  <c r="M4" i="1"/>
  <c r="M13" i="1"/>
  <c r="M9" i="1"/>
  <c r="M5" i="1"/>
  <c r="M14" i="1"/>
  <c r="M10" i="1"/>
  <c r="M6" i="1"/>
  <c r="B15" i="1"/>
  <c r="E19" i="1" s="1"/>
  <c r="M11" i="1"/>
  <c r="M7" i="1"/>
  <c r="G22" i="1"/>
  <c r="M15" i="1" l="1"/>
  <c r="G19" i="1"/>
  <c r="E30" i="1"/>
  <c r="G30" i="1"/>
</calcChain>
</file>

<file path=xl/sharedStrings.xml><?xml version="1.0" encoding="utf-8"?>
<sst xmlns="http://schemas.openxmlformats.org/spreadsheetml/2006/main" count="51" uniqueCount="35">
  <si>
    <t>TOTAL</t>
  </si>
  <si>
    <t>Fondo ISR</t>
  </si>
  <si>
    <t>X 24%=</t>
  </si>
  <si>
    <t>Fondo de Extracción de Hidrocarburos</t>
  </si>
  <si>
    <t>X 20%=</t>
  </si>
  <si>
    <t>Fondo de Compensación del Impuesto Sobre Automóviles Nuevos</t>
  </si>
  <si>
    <t>Art. 4°.-A, Fracción I de la Ley de Coordinación Fiscal (Gasolinas)</t>
  </si>
  <si>
    <t>Fondo de Fiscalización y Recaudación</t>
  </si>
  <si>
    <t>Impuesto Especial sobre Producción y Servicios</t>
  </si>
  <si>
    <t>Impuesto sobre Tenencia o Uso de Vehículos*</t>
  </si>
  <si>
    <t>Impuesto Sobre Automóviles Nuevos</t>
  </si>
  <si>
    <t xml:space="preserve">X 100%= </t>
  </si>
  <si>
    <t>Fondo de Fomento Municipal (30%)</t>
  </si>
  <si>
    <t>Fondo de Fomento Municipal (70%)</t>
  </si>
  <si>
    <t>Fondo General de Participaciones</t>
  </si>
  <si>
    <t>MUNICIPIOS</t>
  </si>
  <si>
    <t>ESTADO</t>
  </si>
  <si>
    <t>OCTUBRE 2017</t>
  </si>
  <si>
    <t>* Ingresos causados en ejercicios fiscales anteriores al ejercicio 2010.</t>
  </si>
  <si>
    <t>TENABO</t>
  </si>
  <si>
    <t>PALIZADA</t>
  </si>
  <si>
    <t>HOPELCHEN</t>
  </si>
  <si>
    <t>HECELCHAKAN</t>
  </si>
  <si>
    <t>ESCARCEGA</t>
  </si>
  <si>
    <t>CHAMPOTON</t>
  </si>
  <si>
    <t>CARMEN</t>
  </si>
  <si>
    <t>CANDELARIA</t>
  </si>
  <si>
    <t>CAMPECHE</t>
  </si>
  <si>
    <t>CALKINI</t>
  </si>
  <si>
    <t>CALAKMUL</t>
  </si>
  <si>
    <t>Total</t>
  </si>
  <si>
    <t>Fondo de Fomento Municipal</t>
  </si>
  <si>
    <t>Fondo General de 
Participaciones</t>
  </si>
  <si>
    <t>Nombre 
del 
Municipio</t>
  </si>
  <si>
    <t>PARTICIPACIONES A MUNICIPIOS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</si>
</sst>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&quot;$&quot;\ \ #\ \,\ ###\'\ ###\ \,##0.00"/>
  </numFmts>
  <fonts count="22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7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7"/>
      <name val="Arial"/>
      <family val="2"/>
    </font>
    <font>
      <sz val="16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7"/>
      <color theme="1"/>
      <name val="Arial"/>
      <family val="2"/>
    </font>
    <font>
      <b/>
      <sz val="5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4BB7C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 applyFont="1"/>
    <xf numFmtId="0" fontId="2" fillId="2" borderId="0" xfId="2" applyFont="1" applyFill="1"/>
    <xf numFmtId="0" fontId="3" fillId="2" borderId="0" xfId="2" applyFont="1" applyFill="1"/>
    <xf numFmtId="43" fontId="5" fillId="2" borderId="0" xfId="1" applyFont="1" applyFill="1"/>
    <xf numFmtId="164" fontId="6" fillId="2" borderId="0" xfId="1" applyNumberFormat="1" applyFont="1" applyFill="1" applyBorder="1"/>
    <xf numFmtId="164" fontId="5" fillId="2" borderId="0" xfId="1" applyNumberFormat="1" applyFont="1" applyFill="1" applyBorder="1"/>
    <xf numFmtId="43" fontId="5" fillId="2" borderId="0" xfId="1" applyFont="1" applyFill="1" applyBorder="1"/>
    <xf numFmtId="0" fontId="2" fillId="2" borderId="0" xfId="2" applyFont="1" applyFill="1" applyBorder="1"/>
    <xf numFmtId="164" fontId="7" fillId="2" borderId="0" xfId="1" applyNumberFormat="1" applyFont="1" applyFill="1" applyBorder="1"/>
    <xf numFmtId="164" fontId="8" fillId="2" borderId="0" xfId="1" applyNumberFormat="1" applyFont="1" applyFill="1" applyBorder="1"/>
    <xf numFmtId="0" fontId="9" fillId="2" borderId="0" xfId="3" applyFont="1" applyFill="1" applyBorder="1" applyAlignment="1" applyProtection="1">
      <alignment horizontal="left" vertical="center" wrapText="1"/>
    </xf>
    <xf numFmtId="164" fontId="8" fillId="2" borderId="0" xfId="1" applyNumberFormat="1" applyFont="1" applyFill="1"/>
    <xf numFmtId="0" fontId="8" fillId="0" borderId="0" xfId="2" applyFont="1"/>
    <xf numFmtId="0" fontId="8" fillId="2" borderId="0" xfId="2" applyFont="1" applyFill="1"/>
    <xf numFmtId="0" fontId="8" fillId="2" borderId="0" xfId="2" applyFont="1" applyFill="1" applyBorder="1"/>
    <xf numFmtId="165" fontId="10" fillId="2" borderId="1" xfId="4" applyNumberFormat="1" applyFont="1" applyFill="1" applyBorder="1" applyAlignment="1">
      <alignment vertical="center"/>
    </xf>
    <xf numFmtId="166" fontId="10" fillId="2" borderId="0" xfId="4" applyNumberFormat="1" applyFont="1" applyFill="1" applyBorder="1" applyAlignment="1">
      <alignment vertical="center"/>
    </xf>
    <xf numFmtId="0" fontId="11" fillId="2" borderId="0" xfId="3" applyFont="1" applyFill="1" applyBorder="1" applyAlignment="1" applyProtection="1">
      <alignment horizontal="center" vertical="center" wrapText="1"/>
    </xf>
    <xf numFmtId="0" fontId="12" fillId="2" borderId="0" xfId="3" applyFont="1" applyFill="1" applyBorder="1" applyAlignment="1" applyProtection="1">
      <alignment horizontal="center" vertical="center" wrapText="1"/>
    </xf>
    <xf numFmtId="165" fontId="13" fillId="2" borderId="0" xfId="4" applyNumberFormat="1" applyFont="1" applyFill="1" applyBorder="1" applyAlignment="1">
      <alignment vertical="center"/>
    </xf>
    <xf numFmtId="9" fontId="13" fillId="2" borderId="0" xfId="5" applyFont="1" applyFill="1" applyBorder="1" applyAlignment="1">
      <alignment horizontal="center" vertical="center"/>
    </xf>
    <xf numFmtId="3" fontId="13" fillId="2" borderId="0" xfId="4" applyNumberFormat="1" applyFont="1" applyFill="1" applyBorder="1" applyAlignment="1">
      <alignment vertical="center"/>
    </xf>
    <xf numFmtId="0" fontId="9" fillId="2" borderId="0" xfId="3" applyFont="1" applyFill="1" applyBorder="1" applyAlignment="1" applyProtection="1">
      <alignment horizontal="left" vertical="center" wrapText="1"/>
    </xf>
    <xf numFmtId="0" fontId="14" fillId="2" borderId="0" xfId="3" applyFont="1" applyFill="1" applyBorder="1" applyAlignment="1" applyProtection="1">
      <alignment horizontal="left" vertical="center" wrapText="1"/>
    </xf>
    <xf numFmtId="0" fontId="14" fillId="2" borderId="0" xfId="3" applyFont="1" applyFill="1" applyBorder="1" applyAlignment="1" applyProtection="1">
      <alignment horizontal="left" vertical="center" wrapText="1"/>
    </xf>
    <xf numFmtId="0" fontId="15" fillId="0" borderId="0" xfId="2" applyFont="1"/>
    <xf numFmtId="0" fontId="15" fillId="2" borderId="0" xfId="2" applyFont="1" applyFill="1"/>
    <xf numFmtId="0" fontId="15" fillId="2" borderId="0" xfId="2" applyFont="1" applyFill="1" applyBorder="1"/>
    <xf numFmtId="0" fontId="16" fillId="3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horizontal="center" vertical="center"/>
    </xf>
    <xf numFmtId="49" fontId="16" fillId="3" borderId="0" xfId="3" applyNumberFormat="1" applyFont="1" applyFill="1" applyBorder="1" applyAlignment="1">
      <alignment horizontal="center" vertical="center"/>
    </xf>
    <xf numFmtId="49" fontId="16" fillId="3" borderId="0" xfId="3" quotePrefix="1" applyNumberFormat="1" applyFont="1" applyFill="1" applyBorder="1" applyAlignment="1">
      <alignment horizontal="center"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left" vertical="center"/>
    </xf>
    <xf numFmtId="0" fontId="9" fillId="2" borderId="0" xfId="3" applyFont="1" applyFill="1" applyBorder="1" applyAlignment="1">
      <alignment horizontal="left" vertical="center"/>
    </xf>
    <xf numFmtId="0" fontId="17" fillId="0" borderId="0" xfId="2" applyFont="1"/>
    <xf numFmtId="0" fontId="17" fillId="2" borderId="0" xfId="2" applyFont="1" applyFill="1"/>
    <xf numFmtId="3" fontId="17" fillId="2" borderId="0" xfId="2" applyNumberFormat="1" applyFont="1" applyFill="1"/>
    <xf numFmtId="0" fontId="17" fillId="2" borderId="2" xfId="2" applyFont="1" applyFill="1" applyBorder="1"/>
    <xf numFmtId="3" fontId="18" fillId="4" borderId="2" xfId="3" applyNumberFormat="1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horizontal="center" vertical="center"/>
    </xf>
    <xf numFmtId="3" fontId="2" fillId="2" borderId="0" xfId="2" applyNumberFormat="1" applyFont="1" applyFill="1"/>
    <xf numFmtId="3" fontId="18" fillId="2" borderId="2" xfId="3" applyNumberFormat="1" applyFont="1" applyFill="1" applyBorder="1" applyAlignment="1">
      <alignment horizontal="center" vertical="center"/>
    </xf>
    <xf numFmtId="3" fontId="19" fillId="2" borderId="2" xfId="3" applyNumberFormat="1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left" vertical="center" indent="1"/>
    </xf>
    <xf numFmtId="3" fontId="18" fillId="5" borderId="2" xfId="3" applyNumberFormat="1" applyFont="1" applyFill="1" applyBorder="1" applyAlignment="1">
      <alignment horizontal="center" vertical="center"/>
    </xf>
    <xf numFmtId="3" fontId="19" fillId="5" borderId="2" xfId="3" applyNumberFormat="1" applyFont="1" applyFill="1" applyBorder="1" applyAlignment="1">
      <alignment horizontal="center" vertical="center"/>
    </xf>
    <xf numFmtId="0" fontId="18" fillId="5" borderId="2" xfId="3" applyFont="1" applyFill="1" applyBorder="1" applyAlignment="1">
      <alignment horizontal="left" vertical="center" indent="1"/>
    </xf>
    <xf numFmtId="0" fontId="5" fillId="2" borderId="0" xfId="2" applyFont="1" applyFill="1"/>
    <xf numFmtId="0" fontId="20" fillId="2" borderId="2" xfId="2" applyFont="1" applyFill="1" applyBorder="1"/>
    <xf numFmtId="0" fontId="10" fillId="3" borderId="2" xfId="3" applyFont="1" applyFill="1" applyBorder="1" applyAlignment="1">
      <alignment horizontal="center" vertical="center"/>
    </xf>
    <xf numFmtId="0" fontId="13" fillId="6" borderId="3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/>
    </xf>
    <xf numFmtId="9" fontId="13" fillId="6" borderId="2" xfId="3" applyNumberFormat="1" applyFont="1" applyFill="1" applyBorder="1" applyAlignment="1">
      <alignment horizontal="center" vertical="center" wrapText="1"/>
    </xf>
    <xf numFmtId="0" fontId="13" fillId="6" borderId="4" xfId="3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/>
    </xf>
  </cellXfs>
  <cellStyles count="7">
    <cellStyle name="Millares" xfId="1" builtinId="3"/>
    <cellStyle name="Moneda 2" xfId="4"/>
    <cellStyle name="Moneda 2 2" xfId="6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27</xdr:row>
      <xdr:rowOff>0</xdr:rowOff>
    </xdr:from>
    <xdr:ext cx="246888" cy="3522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171950" y="43719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2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171950" y="43719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7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171950" y="4048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4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71950" y="372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9"/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71950" y="34004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4542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71950" y="46958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22"/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7"/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4171950" y="4048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4"/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4171950" y="372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9"/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4171950" y="34004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22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7"/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171950" y="4048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4"/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4171950" y="372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4"/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4171950" y="372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9"/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4171950" y="34004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9"/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4171950" y="34004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22"/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4625"/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4625"/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4625"/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4171950" y="4695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4171950" y="4695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4171950" y="4695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4171950" y="4695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4171950" y="4695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4171950" y="4695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116574</xdr:colOff>
      <xdr:row>0</xdr:row>
      <xdr:rowOff>87100</xdr:rowOff>
    </xdr:from>
    <xdr:ext cx="1321388" cy="1692099"/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0</xdr:row>
      <xdr:rowOff>0</xdr:rowOff>
    </xdr:from>
    <xdr:ext cx="1548669" cy="1917458"/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0"/>
          <a:ext cx="1548669" cy="1917458"/>
        </a:xfrm>
        <a:prstGeom prst="rect">
          <a:avLst/>
        </a:prstGeom>
      </xdr:spPr>
    </xdr:pic>
    <xdr:clientData/>
  </xdr:oneCellAnchor>
  <xdr:oneCellAnchor>
    <xdr:from>
      <xdr:col>5</xdr:col>
      <xdr:colOff>361950</xdr:colOff>
      <xdr:row>27</xdr:row>
      <xdr:rowOff>0</xdr:rowOff>
    </xdr:from>
    <xdr:ext cx="246888" cy="35220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4171950" y="43719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20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4171950" y="43719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7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4171950" y="4048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4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4171950" y="372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9"/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4171950" y="34004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22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7"/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4171950" y="4048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4"/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4171950" y="372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9"/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4171950" y="34004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22"/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7"/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4171950" y="4048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4"/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4171950" y="372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4"/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4171950" y="372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9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4171950" y="34004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9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4171950" y="34004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2"/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4171950" y="42100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22"/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8"/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4625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4625"/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4625"/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4171950" y="38862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19</xdr:row>
      <xdr:rowOff>0</xdr:rowOff>
    </xdr:from>
    <xdr:ext cx="246888" cy="35217"/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4171950" y="307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8"/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4171950" y="356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4171950" y="3238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TERMINACI&#211;N%20DICIEMBRE%202017%20(CONSULTA%20Y%20PORT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CION DICIEMBRE"/>
      <sheetName val="="/>
      <sheetName val="PORTAL SEFIN"/>
    </sheetNames>
    <sheetDataSet>
      <sheetData sheetId="0" refreshError="1"/>
      <sheetData sheetId="1">
        <row r="3">
          <cell r="B3">
            <v>4200620.46</v>
          </cell>
          <cell r="C3">
            <v>1066514.8400000001</v>
          </cell>
          <cell r="D3">
            <v>79148.929999999993</v>
          </cell>
          <cell r="E3">
            <v>45979.53</v>
          </cell>
          <cell r="F3">
            <v>0</v>
          </cell>
          <cell r="G3">
            <v>66268.2</v>
          </cell>
          <cell r="H3">
            <v>182418.69</v>
          </cell>
          <cell r="I3">
            <v>142432.31</v>
          </cell>
          <cell r="J3">
            <v>9810.24</v>
          </cell>
          <cell r="K3">
            <v>1399601.82</v>
          </cell>
          <cell r="L3">
            <v>0</v>
          </cell>
        </row>
        <row r="4">
          <cell r="B4">
            <v>5479357.46</v>
          </cell>
          <cell r="C4">
            <v>1391179.25</v>
          </cell>
          <cell r="D4">
            <v>164583.44</v>
          </cell>
          <cell r="E4">
            <v>59976.45</v>
          </cell>
          <cell r="F4">
            <v>0</v>
          </cell>
          <cell r="G4">
            <v>86441.32</v>
          </cell>
          <cell r="H4">
            <v>236558.18</v>
          </cell>
          <cell r="I4">
            <v>277444.40000000002</v>
          </cell>
          <cell r="J4">
            <v>12796.63</v>
          </cell>
          <cell r="K4">
            <v>1825663.32</v>
          </cell>
          <cell r="L4">
            <v>0</v>
          </cell>
        </row>
        <row r="5">
          <cell r="B5">
            <v>20711032.039999999</v>
          </cell>
          <cell r="C5">
            <v>5258419.13</v>
          </cell>
          <cell r="D5">
            <v>822894.31</v>
          </cell>
          <cell r="E5">
            <v>226700.7</v>
          </cell>
          <cell r="F5">
            <v>0</v>
          </cell>
          <cell r="G5">
            <v>326733.36</v>
          </cell>
          <cell r="H5">
            <v>889780.1</v>
          </cell>
          <cell r="I5">
            <v>1668775.77</v>
          </cell>
          <cell r="J5">
            <v>48369.08</v>
          </cell>
          <cell r="K5">
            <v>6900694.4299999997</v>
          </cell>
          <cell r="L5">
            <v>2855044</v>
          </cell>
        </row>
        <row r="6">
          <cell r="B6">
            <v>5086229.1100000003</v>
          </cell>
          <cell r="C6">
            <v>1291366.0900000001</v>
          </cell>
          <cell r="D6">
            <v>145817.5</v>
          </cell>
          <cell r="E6">
            <v>55673.31</v>
          </cell>
          <cell r="F6">
            <v>0</v>
          </cell>
          <cell r="G6">
            <v>80239.399999999994</v>
          </cell>
          <cell r="H6">
            <v>218543.26</v>
          </cell>
          <cell r="I6">
            <v>227952.96</v>
          </cell>
          <cell r="J6">
            <v>11878.51</v>
          </cell>
          <cell r="K6">
            <v>1694677.16</v>
          </cell>
          <cell r="L6">
            <v>2300470</v>
          </cell>
        </row>
        <row r="7">
          <cell r="B7">
            <v>19593457.010000002</v>
          </cell>
          <cell r="C7">
            <v>4974672.87</v>
          </cell>
          <cell r="D7">
            <v>0</v>
          </cell>
          <cell r="E7">
            <v>214467.84</v>
          </cell>
          <cell r="F7">
            <v>0</v>
          </cell>
          <cell r="G7">
            <v>309102.71000000002</v>
          </cell>
          <cell r="H7">
            <v>844372.01</v>
          </cell>
          <cell r="I7">
            <v>1469113.52</v>
          </cell>
          <cell r="J7">
            <v>45759.06</v>
          </cell>
          <cell r="K7">
            <v>6528330.3799999999</v>
          </cell>
          <cell r="L7">
            <v>6719352</v>
          </cell>
        </row>
        <row r="8">
          <cell r="B8">
            <v>7607579.7800000003</v>
          </cell>
          <cell r="C8">
            <v>1931523.4</v>
          </cell>
          <cell r="D8">
            <v>144128.65</v>
          </cell>
          <cell r="E8">
            <v>83271.740000000005</v>
          </cell>
          <cell r="F8">
            <v>0</v>
          </cell>
          <cell r="G8">
            <v>120015.75</v>
          </cell>
          <cell r="H8">
            <v>326125.55</v>
          </cell>
          <cell r="I8">
            <v>416565.7</v>
          </cell>
          <cell r="J8">
            <v>17766.939999999999</v>
          </cell>
          <cell r="K8">
            <v>2534764.2400000002</v>
          </cell>
          <cell r="L8">
            <v>73778</v>
          </cell>
        </row>
        <row r="9">
          <cell r="B9">
            <v>5983500</v>
          </cell>
          <cell r="C9">
            <v>1519178.32</v>
          </cell>
          <cell r="D9">
            <v>194382</v>
          </cell>
          <cell r="E9">
            <v>65494.74</v>
          </cell>
          <cell r="F9">
            <v>0</v>
          </cell>
          <cell r="G9">
            <v>94394.57</v>
          </cell>
          <cell r="H9">
            <v>256079.37</v>
          </cell>
          <cell r="I9">
            <v>309777.65000000002</v>
          </cell>
          <cell r="J9">
            <v>13974.02</v>
          </cell>
          <cell r="K9">
            <v>1993638.22</v>
          </cell>
          <cell r="L9">
            <v>1161664</v>
          </cell>
        </row>
        <row r="10">
          <cell r="B10">
            <v>3836999.33</v>
          </cell>
          <cell r="C10">
            <v>974193.4</v>
          </cell>
          <cell r="D10">
            <v>146124.76</v>
          </cell>
          <cell r="E10">
            <v>41999.38</v>
          </cell>
          <cell r="F10">
            <v>0</v>
          </cell>
          <cell r="G10">
            <v>60531.78</v>
          </cell>
          <cell r="H10">
            <v>165290.16</v>
          </cell>
          <cell r="I10">
            <v>184033</v>
          </cell>
          <cell r="J10">
            <v>8961.0300000000007</v>
          </cell>
          <cell r="K10">
            <v>1278447.1499999999</v>
          </cell>
          <cell r="L10">
            <v>0</v>
          </cell>
        </row>
        <row r="11">
          <cell r="B11">
            <v>4541413.18</v>
          </cell>
          <cell r="C11">
            <v>1153040.27</v>
          </cell>
          <cell r="D11">
            <v>143400.09</v>
          </cell>
          <cell r="E11">
            <v>49709.81</v>
          </cell>
          <cell r="F11">
            <v>0</v>
          </cell>
          <cell r="G11">
            <v>71644.479999999996</v>
          </cell>
          <cell r="H11">
            <v>194503.22</v>
          </cell>
          <cell r="I11">
            <v>210862.46</v>
          </cell>
          <cell r="J11">
            <v>10606.13</v>
          </cell>
          <cell r="K11">
            <v>1513150.31</v>
          </cell>
          <cell r="L11">
            <v>78058</v>
          </cell>
        </row>
        <row r="12">
          <cell r="B12">
            <v>3942914.04</v>
          </cell>
          <cell r="C12">
            <v>1001084.57</v>
          </cell>
          <cell r="D12">
            <v>24363.81</v>
          </cell>
          <cell r="E12">
            <v>43158.71</v>
          </cell>
          <cell r="F12">
            <v>0</v>
          </cell>
          <cell r="G12">
            <v>62202.67</v>
          </cell>
          <cell r="H12">
            <v>164668.75</v>
          </cell>
          <cell r="I12">
            <v>44490.5</v>
          </cell>
          <cell r="J12">
            <v>9208.3799999999992</v>
          </cell>
          <cell r="K12">
            <v>1313736.8</v>
          </cell>
          <cell r="L12">
            <v>1208721</v>
          </cell>
        </row>
        <row r="13">
          <cell r="B13">
            <v>3179712.63</v>
          </cell>
          <cell r="C13">
            <v>807311.86</v>
          </cell>
          <cell r="D13">
            <v>38799.51</v>
          </cell>
          <cell r="E13">
            <v>34804.79</v>
          </cell>
          <cell r="F13">
            <v>0</v>
          </cell>
          <cell r="G13">
            <v>50162.55</v>
          </cell>
          <cell r="H13">
            <v>135354.16</v>
          </cell>
          <cell r="I13">
            <v>55776.72</v>
          </cell>
          <cell r="J13">
            <v>7425.98</v>
          </cell>
          <cell r="K13">
            <v>1059446.25</v>
          </cell>
          <cell r="L13">
            <v>89613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topLeftCell="A13" zoomScale="53" zoomScaleNormal="53" workbookViewId="0">
      <selection activeCell="I30" sqref="I30"/>
    </sheetView>
  </sheetViews>
  <sheetFormatPr baseColWidth="10" defaultRowHeight="14.25"/>
  <cols>
    <col min="1" max="1" width="29" style="2" customWidth="1"/>
    <col min="2" max="2" width="27.85546875" style="2" customWidth="1"/>
    <col min="3" max="3" width="23.5703125" style="2" customWidth="1"/>
    <col min="4" max="4" width="19.5703125" style="2" customWidth="1"/>
    <col min="5" max="5" width="27.42578125" style="2" customWidth="1"/>
    <col min="6" max="6" width="24.85546875" style="2" customWidth="1"/>
    <col min="7" max="7" width="30.140625" style="2" customWidth="1"/>
    <col min="8" max="8" width="26.42578125" style="2" customWidth="1"/>
    <col min="9" max="9" width="30.7109375" style="2" customWidth="1"/>
    <col min="10" max="10" width="30.85546875" style="2" customWidth="1"/>
    <col min="11" max="12" width="24" style="2" customWidth="1"/>
    <col min="13" max="13" width="23.85546875" style="2" customWidth="1"/>
    <col min="14" max="14" width="1.28515625" style="2" customWidth="1"/>
    <col min="15" max="15" width="11.42578125" style="2"/>
    <col min="16" max="16" width="25.28515625" style="2" customWidth="1"/>
    <col min="17" max="39" width="11.42578125" style="2"/>
    <col min="40" max="16384" width="11.42578125" style="1"/>
  </cols>
  <sheetData>
    <row r="1" spans="1:39" ht="151.5" customHeight="1" thickBot="1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39" s="50" customFormat="1" ht="56.25" customHeight="1" thickBot="1">
      <c r="A2" s="54" t="s">
        <v>33</v>
      </c>
      <c r="B2" s="54" t="s">
        <v>32</v>
      </c>
      <c r="C2" s="54" t="s">
        <v>31</v>
      </c>
      <c r="D2" s="54"/>
      <c r="E2" s="54" t="s">
        <v>10</v>
      </c>
      <c r="F2" s="54" t="s">
        <v>9</v>
      </c>
      <c r="G2" s="54" t="s">
        <v>8</v>
      </c>
      <c r="H2" s="54" t="s">
        <v>7</v>
      </c>
      <c r="I2" s="54" t="s">
        <v>6</v>
      </c>
      <c r="J2" s="54" t="s">
        <v>5</v>
      </c>
      <c r="K2" s="54" t="s">
        <v>3</v>
      </c>
      <c r="L2" s="56" t="s">
        <v>1</v>
      </c>
      <c r="M2" s="52" t="s">
        <v>30</v>
      </c>
      <c r="N2" s="51"/>
    </row>
    <row r="3" spans="1:39" s="50" customFormat="1" ht="66.75" customHeight="1" thickBot="1">
      <c r="A3" s="54"/>
      <c r="B3" s="54"/>
      <c r="C3" s="55">
        <v>0.7</v>
      </c>
      <c r="D3" s="55">
        <v>0.3</v>
      </c>
      <c r="E3" s="54"/>
      <c r="F3" s="54"/>
      <c r="G3" s="54"/>
      <c r="H3" s="54"/>
      <c r="I3" s="54"/>
      <c r="J3" s="54"/>
      <c r="K3" s="54"/>
      <c r="L3" s="53"/>
      <c r="M3" s="52"/>
      <c r="N3" s="51"/>
    </row>
    <row r="4" spans="1:39" ht="29.25" customHeight="1" thickBot="1">
      <c r="A4" s="46" t="s">
        <v>29</v>
      </c>
      <c r="B4" s="45">
        <f>'[1]='!B3</f>
        <v>4200620.46</v>
      </c>
      <c r="C4" s="45">
        <f>'[1]='!C3</f>
        <v>1066514.8400000001</v>
      </c>
      <c r="D4" s="45">
        <f>'[1]='!D3</f>
        <v>79148.929999999993</v>
      </c>
      <c r="E4" s="45">
        <f>'[1]='!E3</f>
        <v>45979.53</v>
      </c>
      <c r="F4" s="45">
        <f>'[1]='!F3</f>
        <v>0</v>
      </c>
      <c r="G4" s="45">
        <f>'[1]='!G3</f>
        <v>66268.2</v>
      </c>
      <c r="H4" s="45">
        <f>'[1]='!H3</f>
        <v>182418.69</v>
      </c>
      <c r="I4" s="45">
        <f>'[1]='!I3</f>
        <v>142432.31</v>
      </c>
      <c r="J4" s="45">
        <f>'[1]='!J3</f>
        <v>9810.24</v>
      </c>
      <c r="K4" s="45">
        <f>'[1]='!K3</f>
        <v>1399601.82</v>
      </c>
      <c r="L4" s="45">
        <f>'[1]='!L3</f>
        <v>0</v>
      </c>
      <c r="M4" s="44">
        <f>SUM(B4:L4)</f>
        <v>7192795.0200000005</v>
      </c>
      <c r="N4" s="40">
        <v>7325624.5840751091</v>
      </c>
      <c r="Q4" s="43"/>
    </row>
    <row r="5" spans="1:39" ht="29.25" customHeight="1" thickBot="1">
      <c r="A5" s="49" t="s">
        <v>28</v>
      </c>
      <c r="B5" s="48">
        <f>'[1]='!B4</f>
        <v>5479357.46</v>
      </c>
      <c r="C5" s="48">
        <f>'[1]='!C4</f>
        <v>1391179.25</v>
      </c>
      <c r="D5" s="48">
        <f>'[1]='!D4</f>
        <v>164583.44</v>
      </c>
      <c r="E5" s="48">
        <f>'[1]='!E4</f>
        <v>59976.45</v>
      </c>
      <c r="F5" s="48">
        <f>'[1]='!F4</f>
        <v>0</v>
      </c>
      <c r="G5" s="48">
        <f>'[1]='!G4</f>
        <v>86441.32</v>
      </c>
      <c r="H5" s="48">
        <f>'[1]='!H4</f>
        <v>236558.18</v>
      </c>
      <c r="I5" s="48">
        <f>'[1]='!I4</f>
        <v>277444.40000000002</v>
      </c>
      <c r="J5" s="48">
        <f>'[1]='!J4</f>
        <v>12796.63</v>
      </c>
      <c r="K5" s="48">
        <f>'[1]='!K4</f>
        <v>1825663.32</v>
      </c>
      <c r="L5" s="48">
        <f>'[1]='!L4</f>
        <v>0</v>
      </c>
      <c r="M5" s="47">
        <f>SUM(B5:L5)</f>
        <v>9534000.4500000011</v>
      </c>
      <c r="N5" s="40">
        <v>10087148.153269671</v>
      </c>
      <c r="Q5" s="43"/>
    </row>
    <row r="6" spans="1:39" ht="29.25" customHeight="1" thickBot="1">
      <c r="A6" s="46" t="s">
        <v>27</v>
      </c>
      <c r="B6" s="45">
        <f>'[1]='!B5</f>
        <v>20711032.039999999</v>
      </c>
      <c r="C6" s="45">
        <f>'[1]='!C5</f>
        <v>5258419.13</v>
      </c>
      <c r="D6" s="45">
        <f>'[1]='!D5</f>
        <v>822894.31</v>
      </c>
      <c r="E6" s="45">
        <f>'[1]='!E5</f>
        <v>226700.7</v>
      </c>
      <c r="F6" s="45">
        <f>'[1]='!F5</f>
        <v>0</v>
      </c>
      <c r="G6" s="45">
        <f>'[1]='!G5</f>
        <v>326733.36</v>
      </c>
      <c r="H6" s="45">
        <f>'[1]='!H5</f>
        <v>889780.1</v>
      </c>
      <c r="I6" s="45">
        <f>'[1]='!I5</f>
        <v>1668775.77</v>
      </c>
      <c r="J6" s="45">
        <f>'[1]='!J5</f>
        <v>48369.08</v>
      </c>
      <c r="K6" s="45">
        <f>'[1]='!K5</f>
        <v>6900694.4299999997</v>
      </c>
      <c r="L6" s="45">
        <f>'[1]='!L5</f>
        <v>2855044</v>
      </c>
      <c r="M6" s="44">
        <f>SUM(B6:L6)</f>
        <v>39708442.919999994</v>
      </c>
      <c r="N6" s="40">
        <v>38195681.677823335</v>
      </c>
      <c r="Q6" s="43"/>
    </row>
    <row r="7" spans="1:39" ht="29.25" customHeight="1" thickBot="1">
      <c r="A7" s="49" t="s">
        <v>26</v>
      </c>
      <c r="B7" s="48">
        <f>'[1]='!B6</f>
        <v>5086229.1100000003</v>
      </c>
      <c r="C7" s="48">
        <f>'[1]='!C6</f>
        <v>1291366.0900000001</v>
      </c>
      <c r="D7" s="48">
        <f>'[1]='!D6</f>
        <v>145817.5</v>
      </c>
      <c r="E7" s="48">
        <f>'[1]='!E6</f>
        <v>55673.31</v>
      </c>
      <c r="F7" s="48">
        <f>'[1]='!F6</f>
        <v>0</v>
      </c>
      <c r="G7" s="48">
        <f>'[1]='!G6</f>
        <v>80239.399999999994</v>
      </c>
      <c r="H7" s="48">
        <f>'[1]='!H6</f>
        <v>218543.26</v>
      </c>
      <c r="I7" s="48">
        <f>'[1]='!I6</f>
        <v>227952.96</v>
      </c>
      <c r="J7" s="48">
        <f>'[1]='!J6</f>
        <v>11878.51</v>
      </c>
      <c r="K7" s="48">
        <f>'[1]='!K6</f>
        <v>1694677.16</v>
      </c>
      <c r="L7" s="48">
        <f>'[1]='!L6</f>
        <v>2300470</v>
      </c>
      <c r="M7" s="47">
        <f>SUM(B7:L7)</f>
        <v>11112847.299999999</v>
      </c>
      <c r="N7" s="40">
        <v>9452981.5911252405</v>
      </c>
      <c r="Q7" s="43"/>
    </row>
    <row r="8" spans="1:39" ht="29.25" customHeight="1" thickBot="1">
      <c r="A8" s="46" t="s">
        <v>25</v>
      </c>
      <c r="B8" s="45">
        <f>'[1]='!B7</f>
        <v>19593457.010000002</v>
      </c>
      <c r="C8" s="45">
        <f>'[1]='!C7</f>
        <v>4974672.87</v>
      </c>
      <c r="D8" s="45">
        <f>'[1]='!D7</f>
        <v>0</v>
      </c>
      <c r="E8" s="45">
        <f>'[1]='!E7</f>
        <v>214467.84</v>
      </c>
      <c r="F8" s="45">
        <f>'[1]='!F7</f>
        <v>0</v>
      </c>
      <c r="G8" s="45">
        <f>'[1]='!G7</f>
        <v>309102.71000000002</v>
      </c>
      <c r="H8" s="45">
        <f>'[1]='!H7</f>
        <v>844372.01</v>
      </c>
      <c r="I8" s="45">
        <f>'[1]='!I7</f>
        <v>1469113.52</v>
      </c>
      <c r="J8" s="45">
        <f>'[1]='!J7</f>
        <v>45759.06</v>
      </c>
      <c r="K8" s="45">
        <f>'[1]='!K7</f>
        <v>6528330.3799999999</v>
      </c>
      <c r="L8" s="45">
        <f>'[1]='!L7</f>
        <v>6719352</v>
      </c>
      <c r="M8" s="44">
        <f>SUM(B8:L8)</f>
        <v>40698627.400000006</v>
      </c>
      <c r="N8" s="40">
        <v>46218312.012863129</v>
      </c>
      <c r="Q8" s="43"/>
    </row>
    <row r="9" spans="1:39" ht="29.25" customHeight="1" thickBot="1">
      <c r="A9" s="49" t="s">
        <v>24</v>
      </c>
      <c r="B9" s="48">
        <f>'[1]='!B8</f>
        <v>7607579.7800000003</v>
      </c>
      <c r="C9" s="48">
        <f>'[1]='!C8</f>
        <v>1931523.4</v>
      </c>
      <c r="D9" s="48">
        <f>'[1]='!D8</f>
        <v>144128.65</v>
      </c>
      <c r="E9" s="48">
        <f>'[1]='!E8</f>
        <v>83271.740000000005</v>
      </c>
      <c r="F9" s="48">
        <f>'[1]='!F8</f>
        <v>0</v>
      </c>
      <c r="G9" s="48">
        <f>'[1]='!G8</f>
        <v>120015.75</v>
      </c>
      <c r="H9" s="48">
        <f>'[1]='!H8</f>
        <v>326125.55</v>
      </c>
      <c r="I9" s="48">
        <f>'[1]='!I8</f>
        <v>416565.7</v>
      </c>
      <c r="J9" s="48">
        <f>'[1]='!J8</f>
        <v>17766.939999999999</v>
      </c>
      <c r="K9" s="48">
        <f>'[1]='!K8</f>
        <v>2534764.2400000002</v>
      </c>
      <c r="L9" s="48">
        <f>'[1]='!L8</f>
        <v>73778</v>
      </c>
      <c r="M9" s="47">
        <f>SUM(B9:L9)</f>
        <v>13255519.75</v>
      </c>
      <c r="N9" s="40">
        <v>14290485.743763685</v>
      </c>
      <c r="Q9" s="43"/>
    </row>
    <row r="10" spans="1:39" ht="29.25" customHeight="1" thickBot="1">
      <c r="A10" s="46" t="s">
        <v>23</v>
      </c>
      <c r="B10" s="45">
        <f>'[1]='!B9</f>
        <v>5983500</v>
      </c>
      <c r="C10" s="45">
        <f>'[1]='!C9</f>
        <v>1519178.32</v>
      </c>
      <c r="D10" s="45">
        <f>'[1]='!D9</f>
        <v>194382</v>
      </c>
      <c r="E10" s="45">
        <f>'[1]='!E9</f>
        <v>65494.74</v>
      </c>
      <c r="F10" s="45">
        <f>'[1]='!F9</f>
        <v>0</v>
      </c>
      <c r="G10" s="45">
        <f>'[1]='!G9</f>
        <v>94394.57</v>
      </c>
      <c r="H10" s="45">
        <f>'[1]='!H9</f>
        <v>256079.37</v>
      </c>
      <c r="I10" s="45">
        <f>'[1]='!I9</f>
        <v>309777.65000000002</v>
      </c>
      <c r="J10" s="45">
        <f>'[1]='!J9</f>
        <v>13974.02</v>
      </c>
      <c r="K10" s="45">
        <f>'[1]='!K9</f>
        <v>1993638.22</v>
      </c>
      <c r="L10" s="45">
        <f>'[1]='!L9</f>
        <v>1161664</v>
      </c>
      <c r="M10" s="44">
        <f>SUM(B10:L10)</f>
        <v>11592082.890000001</v>
      </c>
      <c r="N10" s="40">
        <v>10532812.624183219</v>
      </c>
      <c r="Q10" s="43"/>
    </row>
    <row r="11" spans="1:39" ht="29.25" customHeight="1" thickBot="1">
      <c r="A11" s="49" t="s">
        <v>22</v>
      </c>
      <c r="B11" s="48">
        <f>'[1]='!B10</f>
        <v>3836999.33</v>
      </c>
      <c r="C11" s="48">
        <f>'[1]='!C10</f>
        <v>974193.4</v>
      </c>
      <c r="D11" s="48">
        <f>'[1]='!D10</f>
        <v>146124.76</v>
      </c>
      <c r="E11" s="48">
        <f>'[1]='!E10</f>
        <v>41999.38</v>
      </c>
      <c r="F11" s="48">
        <f>'[1]='!F10</f>
        <v>0</v>
      </c>
      <c r="G11" s="48">
        <f>'[1]='!G10</f>
        <v>60531.78</v>
      </c>
      <c r="H11" s="48">
        <f>'[1]='!H10</f>
        <v>165290.16</v>
      </c>
      <c r="I11" s="48">
        <f>'[1]='!I10</f>
        <v>184033</v>
      </c>
      <c r="J11" s="48">
        <f>'[1]='!J10</f>
        <v>8961.0300000000007</v>
      </c>
      <c r="K11" s="48">
        <f>'[1]='!K10</f>
        <v>1278447.1499999999</v>
      </c>
      <c r="L11" s="48">
        <f>'[1]='!L10</f>
        <v>0</v>
      </c>
      <c r="M11" s="47">
        <f>SUM(B11:L11)</f>
        <v>6696579.9900000002</v>
      </c>
      <c r="N11" s="40">
        <v>6514633.5508965496</v>
      </c>
      <c r="Q11" s="43"/>
    </row>
    <row r="12" spans="1:39" ht="29.25" customHeight="1" thickBot="1">
      <c r="A12" s="46" t="s">
        <v>21</v>
      </c>
      <c r="B12" s="45">
        <f>'[1]='!B11</f>
        <v>4541413.18</v>
      </c>
      <c r="C12" s="45">
        <f>'[1]='!C11</f>
        <v>1153040.27</v>
      </c>
      <c r="D12" s="45">
        <f>'[1]='!D11</f>
        <v>143400.09</v>
      </c>
      <c r="E12" s="45">
        <f>'[1]='!E11</f>
        <v>49709.81</v>
      </c>
      <c r="F12" s="45">
        <f>'[1]='!F11</f>
        <v>0</v>
      </c>
      <c r="G12" s="45">
        <f>'[1]='!G11</f>
        <v>71644.479999999996</v>
      </c>
      <c r="H12" s="45">
        <f>'[1]='!H11</f>
        <v>194503.22</v>
      </c>
      <c r="I12" s="45">
        <f>'[1]='!I11</f>
        <v>210862.46</v>
      </c>
      <c r="J12" s="45">
        <f>'[1]='!J11</f>
        <v>10606.13</v>
      </c>
      <c r="K12" s="45">
        <f>'[1]='!K11</f>
        <v>1513150.31</v>
      </c>
      <c r="L12" s="45">
        <f>'[1]='!L11</f>
        <v>78058</v>
      </c>
      <c r="M12" s="44">
        <f>SUM(B12:L12)</f>
        <v>7966387.9499999993</v>
      </c>
      <c r="N12" s="40">
        <v>8058342.1908190576</v>
      </c>
      <c r="Q12" s="43"/>
    </row>
    <row r="13" spans="1:39" ht="29.25" customHeight="1" thickBot="1">
      <c r="A13" s="49" t="s">
        <v>20</v>
      </c>
      <c r="B13" s="48">
        <f>'[1]='!B12</f>
        <v>3942914.04</v>
      </c>
      <c r="C13" s="48">
        <f>'[1]='!C12</f>
        <v>1001084.57</v>
      </c>
      <c r="D13" s="48">
        <f>'[1]='!D12</f>
        <v>24363.81</v>
      </c>
      <c r="E13" s="48">
        <f>'[1]='!E12</f>
        <v>43158.71</v>
      </c>
      <c r="F13" s="48">
        <f>'[1]='!F12</f>
        <v>0</v>
      </c>
      <c r="G13" s="48">
        <f>'[1]='!G12</f>
        <v>62202.67</v>
      </c>
      <c r="H13" s="48">
        <f>'[1]='!H12</f>
        <v>164668.75</v>
      </c>
      <c r="I13" s="48">
        <f>'[1]='!I12</f>
        <v>44490.5</v>
      </c>
      <c r="J13" s="48">
        <f>'[1]='!J12</f>
        <v>9208.3799999999992</v>
      </c>
      <c r="K13" s="48">
        <f>'[1]='!K12</f>
        <v>1313736.8</v>
      </c>
      <c r="L13" s="48">
        <f>'[1]='!L12</f>
        <v>1208721</v>
      </c>
      <c r="M13" s="47">
        <f>SUM(B13:L13)</f>
        <v>7814549.2299999995</v>
      </c>
      <c r="N13" s="40">
        <v>7138102.7492167363</v>
      </c>
      <c r="Q13" s="43"/>
    </row>
    <row r="14" spans="1:39" ht="29.25" customHeight="1" thickBot="1">
      <c r="A14" s="46" t="s">
        <v>19</v>
      </c>
      <c r="B14" s="45">
        <f>'[1]='!B13</f>
        <v>3179712.63</v>
      </c>
      <c r="C14" s="45">
        <f>'[1]='!C13</f>
        <v>807311.86</v>
      </c>
      <c r="D14" s="45">
        <f>'[1]='!D13</f>
        <v>38799.51</v>
      </c>
      <c r="E14" s="45">
        <f>'[1]='!E13</f>
        <v>34804.79</v>
      </c>
      <c r="F14" s="45">
        <f>'[1]='!F13</f>
        <v>0</v>
      </c>
      <c r="G14" s="45">
        <f>'[1]='!G13</f>
        <v>50162.55</v>
      </c>
      <c r="H14" s="45">
        <f>'[1]='!H13</f>
        <v>135354.16</v>
      </c>
      <c r="I14" s="45">
        <f>'[1]='!I13</f>
        <v>55776.72</v>
      </c>
      <c r="J14" s="45">
        <f>'[1]='!J13</f>
        <v>7425.98</v>
      </c>
      <c r="K14" s="45">
        <f>'[1]='!K13</f>
        <v>1059446.25</v>
      </c>
      <c r="L14" s="45">
        <f>'[1]='!L13</f>
        <v>89613</v>
      </c>
      <c r="M14" s="44">
        <f>SUM(B14:L14)</f>
        <v>5458407.4499999993</v>
      </c>
      <c r="N14" s="40">
        <v>5572340.8719642879</v>
      </c>
      <c r="Q14" s="43"/>
    </row>
    <row r="15" spans="1:39" s="37" customFormat="1" ht="42.75" customHeight="1" thickBot="1">
      <c r="A15" s="42" t="s">
        <v>0</v>
      </c>
      <c r="B15" s="41">
        <f>SUM(B4:B14)</f>
        <v>84162815.040000007</v>
      </c>
      <c r="C15" s="41">
        <f>SUM(C4:C14)</f>
        <v>21368483.999999996</v>
      </c>
      <c r="D15" s="41">
        <f>SUM(D4:D14)</f>
        <v>1903643.0000000002</v>
      </c>
      <c r="E15" s="41">
        <f>SUM(E4:E14)</f>
        <v>921237</v>
      </c>
      <c r="F15" s="41">
        <f>SUM(F4:F14)</f>
        <v>0</v>
      </c>
      <c r="G15" s="41">
        <f>SUM(G4:G14)</f>
        <v>1327736.79</v>
      </c>
      <c r="H15" s="41">
        <f>SUM(H4:H14)</f>
        <v>3613693.4500000007</v>
      </c>
      <c r="I15" s="41">
        <f>SUM(I4:I14)</f>
        <v>5007224.99</v>
      </c>
      <c r="J15" s="41">
        <f>SUM(J4:J14)</f>
        <v>196556</v>
      </c>
      <c r="K15" s="41">
        <f>SUM(K4:K14)</f>
        <v>28042150.079999998</v>
      </c>
      <c r="L15" s="41">
        <f>SUM(L4:L14)</f>
        <v>14486700</v>
      </c>
      <c r="M15" s="41">
        <f>SUM(M4:M14)</f>
        <v>161030240.34999996</v>
      </c>
      <c r="N15" s="40"/>
      <c r="O15" s="38"/>
      <c r="P15" s="39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</row>
    <row r="16" spans="1:39" ht="27" customHeight="1">
      <c r="A16" s="36" t="s">
        <v>18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5"/>
    </row>
    <row r="17" spans="1:39" s="13" customFormat="1" ht="18">
      <c r="B17" s="34"/>
      <c r="C17" s="34"/>
      <c r="D17" s="34"/>
      <c r="E17" s="34"/>
      <c r="F17" s="34"/>
      <c r="G17" s="34"/>
      <c r="H17" s="15"/>
      <c r="I17" s="15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pans="1:39" s="26" customFormat="1" ht="33" customHeight="1">
      <c r="A18" s="33" t="s">
        <v>17</v>
      </c>
      <c r="B18" s="32"/>
      <c r="C18" s="32"/>
      <c r="D18" s="31"/>
      <c r="E18" s="29" t="s">
        <v>16</v>
      </c>
      <c r="F18" s="30"/>
      <c r="G18" s="29" t="s">
        <v>15</v>
      </c>
      <c r="H18" s="28"/>
      <c r="I18" s="28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s="13" customFormat="1" ht="24.75" customHeight="1">
      <c r="A19" s="25" t="s">
        <v>14</v>
      </c>
      <c r="B19" s="25"/>
      <c r="C19" s="25"/>
      <c r="D19" s="23"/>
      <c r="E19" s="20">
        <f>B15/0.24</f>
        <v>350678396.00000006</v>
      </c>
      <c r="F19" s="21" t="s">
        <v>2</v>
      </c>
      <c r="G19" s="20">
        <f>E19*0.24</f>
        <v>84162815.040000007</v>
      </c>
      <c r="H19" s="15"/>
      <c r="I19" s="15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:39" s="13" customFormat="1" ht="24.75" customHeight="1">
      <c r="A20" s="25" t="s">
        <v>13</v>
      </c>
      <c r="B20" s="25"/>
      <c r="C20" s="25"/>
      <c r="D20" s="23"/>
      <c r="E20" s="22">
        <f>C15</f>
        <v>21368483.999999996</v>
      </c>
      <c r="F20" s="21" t="s">
        <v>11</v>
      </c>
      <c r="G20" s="20">
        <f>E20</f>
        <v>21368483.999999996</v>
      </c>
      <c r="H20" s="15"/>
      <c r="I20" s="15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39" s="13" customFormat="1" ht="24.75" customHeight="1">
      <c r="A21" s="25" t="s">
        <v>12</v>
      </c>
      <c r="B21" s="25"/>
      <c r="C21" s="25"/>
      <c r="D21" s="23"/>
      <c r="E21" s="22">
        <f>D15</f>
        <v>1903643.0000000002</v>
      </c>
      <c r="F21" s="21" t="s">
        <v>11</v>
      </c>
      <c r="G21" s="20">
        <f>E21</f>
        <v>1903643.0000000002</v>
      </c>
      <c r="H21" s="15"/>
      <c r="I21" s="15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:39" s="13" customFormat="1" ht="24.75" customHeight="1">
      <c r="A22" s="25" t="s">
        <v>10</v>
      </c>
      <c r="B22" s="25"/>
      <c r="C22" s="25"/>
      <c r="D22" s="23"/>
      <c r="E22" s="22">
        <f>E15/0.2</f>
        <v>4606185</v>
      </c>
      <c r="F22" s="21" t="s">
        <v>4</v>
      </c>
      <c r="G22" s="20">
        <f>E22*0.2</f>
        <v>921237</v>
      </c>
      <c r="H22" s="15"/>
      <c r="I22" s="15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</row>
    <row r="23" spans="1:39" s="13" customFormat="1" ht="27.75" hidden="1" customHeight="1">
      <c r="A23" s="25" t="s">
        <v>9</v>
      </c>
      <c r="B23" s="25"/>
      <c r="C23" s="25"/>
      <c r="D23" s="23"/>
      <c r="E23" s="22">
        <f>F15/0.2</f>
        <v>0</v>
      </c>
      <c r="F23" s="21" t="s">
        <v>4</v>
      </c>
      <c r="G23" s="20">
        <v>0</v>
      </c>
      <c r="H23" s="15"/>
      <c r="I23" s="15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</row>
    <row r="24" spans="1:39" s="13" customFormat="1" ht="24" customHeight="1">
      <c r="A24" s="25" t="s">
        <v>8</v>
      </c>
      <c r="B24" s="25"/>
      <c r="C24" s="25"/>
      <c r="D24" s="23"/>
      <c r="E24" s="22">
        <f>G15/0.2</f>
        <v>6638683.9500000002</v>
      </c>
      <c r="F24" s="21" t="s">
        <v>4</v>
      </c>
      <c r="G24" s="20">
        <f>E24*0.2</f>
        <v>1327736.79</v>
      </c>
      <c r="H24" s="15"/>
      <c r="I24" s="15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  <row r="25" spans="1:39" s="13" customFormat="1" ht="27" customHeight="1">
      <c r="A25" s="25" t="s">
        <v>7</v>
      </c>
      <c r="B25" s="25"/>
      <c r="C25" s="25"/>
      <c r="D25" s="23"/>
      <c r="E25" s="22">
        <f>H15/0.24</f>
        <v>15057056.04166667</v>
      </c>
      <c r="F25" s="21" t="s">
        <v>2</v>
      </c>
      <c r="G25" s="20">
        <f>E25*0.24</f>
        <v>3613693.4500000007</v>
      </c>
      <c r="H25" s="15"/>
      <c r="I25" s="15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</row>
    <row r="26" spans="1:39" s="13" customFormat="1" ht="47.25" customHeight="1">
      <c r="A26" s="25" t="s">
        <v>6</v>
      </c>
      <c r="B26" s="25"/>
      <c r="C26" s="25"/>
      <c r="D26" s="23"/>
      <c r="E26" s="22">
        <f>I15/0.2</f>
        <v>25036124.949999999</v>
      </c>
      <c r="F26" s="21" t="s">
        <v>4</v>
      </c>
      <c r="G26" s="20">
        <f>E26*0.2</f>
        <v>5007224.99</v>
      </c>
      <c r="H26" s="15"/>
      <c r="I26" s="15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</row>
    <row r="27" spans="1:39" s="13" customFormat="1" ht="45.75" customHeight="1">
      <c r="A27" s="25" t="s">
        <v>5</v>
      </c>
      <c r="B27" s="25"/>
      <c r="C27" s="25"/>
      <c r="D27" s="23"/>
      <c r="E27" s="22">
        <f>J15/0.2</f>
        <v>982780</v>
      </c>
      <c r="F27" s="21" t="s">
        <v>4</v>
      </c>
      <c r="G27" s="20">
        <f>E27*0.2</f>
        <v>196556</v>
      </c>
      <c r="H27" s="15"/>
      <c r="I27" s="15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</row>
    <row r="28" spans="1:39" s="13" customFormat="1" ht="32.25" customHeight="1">
      <c r="A28" s="25" t="s">
        <v>3</v>
      </c>
      <c r="B28" s="25"/>
      <c r="C28" s="25"/>
      <c r="D28" s="23"/>
      <c r="E28" s="22">
        <f>K15/0.24</f>
        <v>116842292</v>
      </c>
      <c r="F28" s="21" t="s">
        <v>2</v>
      </c>
      <c r="G28" s="20">
        <f>E28*0.24</f>
        <v>28042150.079999998</v>
      </c>
      <c r="H28" s="15"/>
      <c r="I28" s="15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</row>
    <row r="29" spans="1:39" s="13" customFormat="1" ht="32.25" customHeight="1">
      <c r="A29" s="24" t="s">
        <v>1</v>
      </c>
      <c r="B29" s="24"/>
      <c r="C29" s="24"/>
      <c r="D29" s="23"/>
      <c r="E29" s="22">
        <v>40522992</v>
      </c>
      <c r="F29" s="21"/>
      <c r="G29" s="20">
        <f>L15</f>
        <v>14486700</v>
      </c>
      <c r="H29" s="15"/>
      <c r="I29" s="15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</row>
    <row r="30" spans="1:39" s="13" customFormat="1" ht="29.25" customHeight="1" thickBot="1">
      <c r="A30" s="19" t="s">
        <v>0</v>
      </c>
      <c r="B30" s="19"/>
      <c r="C30" s="19"/>
      <c r="D30" s="18"/>
      <c r="E30" s="16">
        <f>SUM(E19:E29)</f>
        <v>583636636.94166672</v>
      </c>
      <c r="F30" s="17"/>
      <c r="G30" s="16">
        <f>SUM(G19:G29)</f>
        <v>161030240.35000002</v>
      </c>
      <c r="H30" s="15"/>
      <c r="I30" s="15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</row>
    <row r="31" spans="1:39" s="13" customFormat="1" ht="18.75" thickTop="1">
      <c r="A31" s="15"/>
      <c r="B31" s="15"/>
      <c r="C31" s="15"/>
      <c r="D31" s="15"/>
      <c r="E31" s="15"/>
      <c r="F31" s="15"/>
      <c r="G31" s="15"/>
      <c r="H31" s="15"/>
      <c r="I31" s="15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</row>
    <row r="32" spans="1:39">
      <c r="A32" s="8"/>
      <c r="B32" s="8"/>
      <c r="C32" s="8"/>
      <c r="D32" s="8"/>
      <c r="E32" s="8"/>
      <c r="F32" s="8"/>
      <c r="G32" s="8"/>
      <c r="H32" s="8"/>
      <c r="I32" s="8"/>
    </row>
    <row r="33" spans="1:10">
      <c r="A33" s="8"/>
      <c r="B33" s="8"/>
      <c r="C33" s="8"/>
      <c r="D33" s="8"/>
      <c r="E33" s="8"/>
      <c r="F33" s="8"/>
      <c r="G33" s="8"/>
      <c r="H33" s="8"/>
      <c r="I33" s="8"/>
    </row>
    <row r="34" spans="1:10" ht="18">
      <c r="A34" s="11"/>
      <c r="B34" s="11"/>
      <c r="C34" s="11"/>
      <c r="D34" s="10"/>
      <c r="E34" s="6"/>
      <c r="F34" s="5"/>
      <c r="G34" s="6"/>
      <c r="H34" s="6"/>
      <c r="I34" s="5"/>
      <c r="J34" s="6"/>
    </row>
    <row r="35" spans="1:10" ht="18">
      <c r="A35" s="11"/>
      <c r="B35" s="11"/>
      <c r="C35" s="11"/>
      <c r="D35" s="10"/>
      <c r="E35" s="6"/>
      <c r="F35" s="5"/>
      <c r="G35" s="6"/>
      <c r="H35" s="6"/>
      <c r="I35" s="5"/>
      <c r="J35" s="6"/>
    </row>
    <row r="36" spans="1:10" s="2" customFormat="1" ht="18">
      <c r="A36" s="11"/>
      <c r="B36" s="11"/>
      <c r="C36" s="11"/>
      <c r="D36" s="10"/>
      <c r="E36" s="6"/>
      <c r="F36" s="5"/>
      <c r="G36" s="6"/>
      <c r="H36" s="6"/>
      <c r="I36" s="5"/>
      <c r="J36" s="6"/>
    </row>
    <row r="37" spans="1:10" s="2" customFormat="1" ht="18">
      <c r="A37" s="11"/>
      <c r="B37" s="11"/>
      <c r="C37" s="11"/>
      <c r="D37" s="10"/>
      <c r="E37" s="6"/>
      <c r="F37" s="5"/>
      <c r="G37" s="6"/>
      <c r="H37" s="6"/>
      <c r="I37" s="5"/>
      <c r="J37" s="6"/>
    </row>
    <row r="38" spans="1:10" s="2" customFormat="1" ht="18">
      <c r="A38" s="11"/>
      <c r="B38" s="11"/>
      <c r="C38" s="11"/>
      <c r="D38" s="10"/>
      <c r="E38" s="6"/>
      <c r="F38" s="5"/>
      <c r="G38" s="6"/>
      <c r="H38" s="6"/>
      <c r="I38" s="5"/>
      <c r="J38" s="6"/>
    </row>
    <row r="39" spans="1:10" s="2" customFormat="1" ht="18">
      <c r="A39" s="11"/>
      <c r="B39" s="11"/>
      <c r="C39" s="11"/>
      <c r="D39" s="10"/>
      <c r="E39" s="6"/>
      <c r="F39" s="5"/>
      <c r="G39" s="6"/>
      <c r="H39" s="6"/>
      <c r="I39" s="5"/>
      <c r="J39" s="6"/>
    </row>
    <row r="40" spans="1:10" s="2" customFormat="1" ht="18">
      <c r="A40" s="11"/>
      <c r="B40" s="11"/>
      <c r="C40" s="11"/>
      <c r="D40" s="10"/>
      <c r="E40" s="6"/>
      <c r="F40" s="5"/>
      <c r="G40" s="6"/>
      <c r="H40" s="6"/>
      <c r="I40" s="5"/>
      <c r="J40" s="6"/>
    </row>
    <row r="41" spans="1:10" s="2" customFormat="1" ht="18">
      <c r="A41" s="11"/>
      <c r="B41" s="11"/>
      <c r="C41" s="11"/>
      <c r="D41" s="10"/>
      <c r="E41" s="6"/>
      <c r="F41" s="5"/>
      <c r="G41" s="6"/>
      <c r="H41" s="6"/>
      <c r="I41" s="5"/>
      <c r="J41" s="6"/>
    </row>
    <row r="42" spans="1:10" s="2" customFormat="1" ht="18">
      <c r="A42" s="11"/>
      <c r="B42" s="11"/>
      <c r="C42" s="11"/>
      <c r="D42" s="12"/>
      <c r="E42" s="6"/>
      <c r="F42" s="5"/>
      <c r="G42" s="6"/>
      <c r="H42" s="6"/>
      <c r="I42" s="5"/>
      <c r="J42" s="6"/>
    </row>
    <row r="43" spans="1:10" s="2" customFormat="1" ht="18">
      <c r="A43" s="11"/>
      <c r="B43" s="11"/>
      <c r="C43" s="11"/>
      <c r="D43" s="10"/>
      <c r="E43" s="6"/>
      <c r="F43" s="5"/>
      <c r="G43" s="6"/>
      <c r="H43" s="6"/>
      <c r="I43" s="5"/>
      <c r="J43" s="6"/>
    </row>
    <row r="44" spans="1:10" s="2" customFormat="1" ht="18">
      <c r="A44" s="8"/>
      <c r="B44" s="8"/>
      <c r="C44" s="8"/>
      <c r="D44" s="9"/>
      <c r="E44" s="9"/>
      <c r="F44" s="9"/>
      <c r="G44" s="9"/>
      <c r="H44" s="9"/>
      <c r="I44" s="9"/>
      <c r="J44" s="9"/>
    </row>
    <row r="45" spans="1:10" s="2" customFormat="1" ht="15.75">
      <c r="A45" s="8"/>
      <c r="B45" s="8"/>
      <c r="C45" s="8"/>
      <c r="D45" s="7"/>
      <c r="E45" s="7"/>
      <c r="F45" s="6"/>
      <c r="G45" s="6"/>
      <c r="H45" s="6"/>
      <c r="I45" s="5"/>
    </row>
    <row r="46" spans="1:10" ht="15.75">
      <c r="D46" s="4"/>
      <c r="E46" s="4"/>
      <c r="F46" s="4"/>
      <c r="G46" s="4"/>
      <c r="I46" s="3"/>
    </row>
  </sheetData>
  <mergeCells count="36">
    <mergeCell ref="E2:E3"/>
    <mergeCell ref="F2:F3"/>
    <mergeCell ref="G2:G3"/>
    <mergeCell ref="J2:J3"/>
    <mergeCell ref="A24:C24"/>
    <mergeCell ref="A28:C28"/>
    <mergeCell ref="A1:N1"/>
    <mergeCell ref="A30:C30"/>
    <mergeCell ref="A18:C18"/>
    <mergeCell ref="A19:C19"/>
    <mergeCell ref="A20:C20"/>
    <mergeCell ref="A22:C22"/>
    <mergeCell ref="A23:C23"/>
    <mergeCell ref="A21:C21"/>
    <mergeCell ref="A2:A3"/>
    <mergeCell ref="B2:B3"/>
    <mergeCell ref="A26:C26"/>
    <mergeCell ref="A27:C27"/>
    <mergeCell ref="M2:M3"/>
    <mergeCell ref="A16:K16"/>
    <mergeCell ref="L2:L3"/>
    <mergeCell ref="H2:H3"/>
    <mergeCell ref="I2:I3"/>
    <mergeCell ref="A25:C25"/>
    <mergeCell ref="K2:K3"/>
    <mergeCell ref="C2:D2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</mergeCells>
  <printOptions horizontalCentered="1"/>
  <pageMargins left="0.55118110236220474" right="0.15748031496062992" top="0.31496062992125984" bottom="0.74803149606299213" header="0.31496062992125984" footer="0.31496062992125984"/>
  <pageSetup paperSize="5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2018-01-05T20:37:43Z</cp:lastPrinted>
  <dcterms:created xsi:type="dcterms:W3CDTF">2018-01-05T20:35:34Z</dcterms:created>
  <dcterms:modified xsi:type="dcterms:W3CDTF">2018-01-05T20:47:19Z</dcterms:modified>
</cp:coreProperties>
</file>