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AJUSTE DEFINITIVO\"/>
    </mc:Choice>
  </mc:AlternateContent>
  <bookViews>
    <workbookView xWindow="0" yWindow="0" windowWidth="20490" windowHeight="7665"/>
  </bookViews>
  <sheets>
    <sheet name="PORTAL SEFIN 3ER AJUSTE" sheetId="1" r:id="rId1"/>
  </sheets>
  <externalReferences>
    <externalReference r:id="rId2"/>
    <externalReference r:id="rId3"/>
  </externalReferences>
  <definedNames>
    <definedName name="_xlnm.Print_Area" localSheetId="0">'PORTAL SEFIN 3ER AJUSTE'!$A$1:$N$31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5" i="1"/>
  <c r="H6" i="1" l="1"/>
  <c r="H7" i="1"/>
  <c r="H8" i="1"/>
  <c r="H9" i="1"/>
  <c r="H10" i="1"/>
  <c r="H11" i="1"/>
  <c r="H12" i="1"/>
  <c r="H13" i="1"/>
  <c r="H14" i="1"/>
  <c r="H15" i="1"/>
  <c r="H5" i="1"/>
  <c r="D6" i="1"/>
  <c r="D7" i="1"/>
  <c r="D8" i="1"/>
  <c r="D9" i="1"/>
  <c r="D10" i="1"/>
  <c r="D11" i="1"/>
  <c r="D12" i="1"/>
  <c r="D13" i="1"/>
  <c r="D14" i="1"/>
  <c r="D15" i="1"/>
  <c r="D5" i="1"/>
  <c r="C6" i="1"/>
  <c r="C7" i="1"/>
  <c r="C8" i="1"/>
  <c r="C9" i="1"/>
  <c r="C10" i="1"/>
  <c r="C11" i="1"/>
  <c r="C12" i="1"/>
  <c r="C13" i="1"/>
  <c r="C14" i="1"/>
  <c r="C15" i="1"/>
  <c r="C5" i="1"/>
  <c r="B6" i="1"/>
  <c r="B7" i="1"/>
  <c r="B8" i="1"/>
  <c r="B9" i="1"/>
  <c r="B10" i="1"/>
  <c r="B11" i="1"/>
  <c r="B12" i="1"/>
  <c r="B13" i="1"/>
  <c r="B14" i="1"/>
  <c r="B15" i="1"/>
  <c r="B5" i="1"/>
  <c r="C16" i="1" l="1"/>
  <c r="G24" i="1" l="1"/>
  <c r="G23" i="1"/>
  <c r="G29" i="1" l="1"/>
  <c r="G28" i="1"/>
  <c r="G27" i="1"/>
  <c r="G26" i="1"/>
  <c r="L16" i="1"/>
  <c r="K16" i="1"/>
  <c r="J16" i="1"/>
  <c r="I16" i="1"/>
  <c r="H16" i="1"/>
  <c r="F16" i="1"/>
  <c r="E16" i="1"/>
  <c r="G16" i="1"/>
  <c r="G25" i="1" s="1"/>
  <c r="D16" i="1"/>
  <c r="G22" i="1" s="1"/>
  <c r="G21" i="1" l="1"/>
  <c r="M5" i="1"/>
  <c r="M6" i="1"/>
  <c r="M7" i="1"/>
  <c r="B16" i="1"/>
  <c r="G20" i="1" s="1"/>
  <c r="G30" i="1" s="1"/>
  <c r="M9" i="1"/>
  <c r="M10" i="1"/>
  <c r="M11" i="1"/>
  <c r="M12" i="1"/>
  <c r="M13" i="1"/>
  <c r="M14" i="1"/>
  <c r="M15" i="1"/>
  <c r="M8" i="1"/>
  <c r="E30" i="1" l="1"/>
  <c r="M16" i="1"/>
</calcChain>
</file>

<file path=xl/sharedStrings.xml><?xml version="1.0" encoding="utf-8"?>
<sst xmlns="http://schemas.openxmlformats.org/spreadsheetml/2006/main" count="51" uniqueCount="36">
  <si>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</si>
  <si>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</si>
  <si>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</si>
  <si>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</si>
  <si>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</si>
  <si>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</si>
  <si>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</si>
  <si>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</si>
  <si>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</si>
  <si>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</si>
  <si>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</si>
  <si>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</si>
  <si>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</si>
  <si>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</si>
  <si>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</si>
  <si>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</si>
  <si>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</si>
  <si>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</si>
  <si>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</si>
  <si>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</si>
  <si>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</si>
  <si>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</si>
  <si>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</si>
  <si>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</si>
  <si>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</si>
  <si>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</si>
  <si>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</si>
  <si>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</si>
  <si>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</si>
  <si>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</si>
  <si>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</si>
  <si>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</si>
  <si>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</si>
  <si>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FEBRERO 2018</t>
  </si>
  <si>
    <t>PARTICIPACIONES A MUNICIPIOS</t>
  </si>
  <si>
    <t>AJUSTE DEFINITIVO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</si>
</sst>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4" fillId="2" borderId="0" xfId="4" applyFont="1" applyFill="1" applyBorder="1" applyAlignment="1">
      <alignment vertical="center"/>
    </xf>
    <xf numFmtId="0" fontId="12" fillId="2" borderId="0" xfId="3" applyFont="1" applyFill="1" applyBorder="1"/>
    <xf numFmtId="0" fontId="12" fillId="2" borderId="0" xfId="3" applyFont="1" applyFill="1"/>
    <xf numFmtId="0" fontId="15" fillId="2" borderId="0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vertical="center"/>
    </xf>
    <xf numFmtId="0" fontId="16" fillId="2" borderId="0" xfId="3" applyFont="1" applyFill="1" applyBorder="1"/>
    <xf numFmtId="0" fontId="16" fillId="2" borderId="0" xfId="3" applyFont="1" applyFill="1"/>
    <xf numFmtId="0" fontId="16" fillId="0" borderId="0" xfId="3" applyFont="1"/>
    <xf numFmtId="0" fontId="13" fillId="2" borderId="0" xfId="4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9" fillId="2" borderId="0" xfId="1" applyNumberFormat="1" applyFont="1" applyFill="1" applyBorder="1"/>
    <xf numFmtId="164" fontId="12" fillId="2" borderId="0" xfId="1" applyNumberFormat="1" applyFont="1" applyFill="1"/>
    <xf numFmtId="164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6" fontId="5" fillId="2" borderId="0" xfId="5" applyNumberFormat="1" applyFont="1" applyFill="1" applyBorder="1" applyAlignment="1">
      <alignment vertical="center"/>
    </xf>
    <xf numFmtId="166" fontId="5" fillId="2" borderId="0" xfId="6" applyNumberFormat="1" applyFont="1" applyFill="1" applyBorder="1" applyAlignment="1">
      <alignment horizontal="center" vertical="center"/>
    </xf>
    <xf numFmtId="166" fontId="6" fillId="2" borderId="6" xfId="5" applyNumberFormat="1" applyFont="1" applyFill="1" applyBorder="1" applyAlignment="1">
      <alignment vertical="center"/>
    </xf>
    <xf numFmtId="166" fontId="6" fillId="2" borderId="0" xfId="5" applyNumberFormat="1" applyFont="1" applyFill="1" applyBorder="1" applyAlignment="1">
      <alignment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3" fontId="22" fillId="6" borderId="3" xfId="4" applyNumberFormat="1" applyFont="1" applyFill="1" applyBorder="1" applyAlignment="1">
      <alignment horizontal="center" vertical="center"/>
    </xf>
    <xf numFmtId="49" fontId="15" fillId="4" borderId="0" xfId="4" quotePrefix="1" applyNumberFormat="1" applyFont="1" applyFill="1" applyBorder="1" applyAlignment="1">
      <alignment horizontal="center" vertical="center"/>
    </xf>
    <xf numFmtId="49" fontId="15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0" xfId="4" applyFont="1" applyFill="1" applyBorder="1" applyAlignment="1" applyProtection="1">
      <alignment horizontal="center" vertical="center" wrapText="1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</cellXfs>
  <cellStyles count="8">
    <cellStyle name="Millares" xfId="1" builtinId="3"/>
    <cellStyle name="Moneda" xfId="2" builtinId="4"/>
    <cellStyle name="Moneda 2" xfId="5"/>
    <cellStyle name="Moneda 2 2" xfId="7"/>
    <cellStyle name="Normal" xfId="0" builtinId="0"/>
    <cellStyle name="Normal 12 2" xfId="3"/>
    <cellStyle name="Normal 2" xfId="4"/>
    <cellStyle name="Porcentu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1</xdr:row>
      <xdr:rowOff>371892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7625" y="0"/>
          <a:ext cx="1555858" cy="191494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21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ula/Desktop/CALCULO%202018%20PARTICIPACIONES/MAYO/FONDO%20X%20MUNICIP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it_CalculoParticipaciones_201708%20(NUEVO%20CALCULO)ENER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 (2)"/>
      <sheetName val="MAYO"/>
      <sheetName val="ENERO"/>
    </sheetNames>
    <sheetDataSet>
      <sheetData sheetId="0">
        <row r="30">
          <cell r="D30">
            <v>1901812.88</v>
          </cell>
          <cell r="F30">
            <v>-340339.38</v>
          </cell>
          <cell r="N30">
            <v>-2986.47</v>
          </cell>
          <cell r="R30">
            <v>-67220.41</v>
          </cell>
        </row>
        <row r="31">
          <cell r="D31">
            <v>3074857.9</v>
          </cell>
          <cell r="F31">
            <v>-149017.28</v>
          </cell>
          <cell r="N31">
            <v>-4127.5</v>
          </cell>
          <cell r="R31">
            <v>-139779.1</v>
          </cell>
        </row>
        <row r="32">
          <cell r="D32">
            <v>20627645.850000001</v>
          </cell>
          <cell r="F32">
            <v>1304382.48</v>
          </cell>
          <cell r="N32">
            <v>-15146.71</v>
          </cell>
          <cell r="R32">
            <v>-698876.06</v>
          </cell>
        </row>
        <row r="33">
          <cell r="D33">
            <v>2612843.9900000002</v>
          </cell>
          <cell r="F33">
            <v>-194586.21</v>
          </cell>
          <cell r="N33">
            <v>-3798.27</v>
          </cell>
          <cell r="R33">
            <v>-123841.37</v>
          </cell>
        </row>
        <row r="34">
          <cell r="D34">
            <v>17230371.100000001</v>
          </cell>
          <cell r="F34">
            <v>754177.42</v>
          </cell>
          <cell r="N34">
            <v>-14472.78</v>
          </cell>
          <cell r="R34">
            <v>0</v>
          </cell>
        </row>
        <row r="35">
          <cell r="D35">
            <v>4810862.7300000004</v>
          </cell>
          <cell r="F35">
            <v>-94411.55</v>
          </cell>
          <cell r="N35">
            <v>-5650.06</v>
          </cell>
          <cell r="R35">
            <v>-122407.05</v>
          </cell>
        </row>
        <row r="36">
          <cell r="D36">
            <v>3409519.78</v>
          </cell>
          <cell r="F36">
            <v>-186991.43</v>
          </cell>
          <cell r="N36">
            <v>-4384.08</v>
          </cell>
          <cell r="R36">
            <v>-165086.72</v>
          </cell>
        </row>
        <row r="37">
          <cell r="D37">
            <v>2036943.25</v>
          </cell>
          <cell r="F37">
            <v>-184605.1</v>
          </cell>
          <cell r="N37">
            <v>-2793.71</v>
          </cell>
          <cell r="R37">
            <v>-124102.32</v>
          </cell>
        </row>
        <row r="38">
          <cell r="D38">
            <v>2410091.44</v>
          </cell>
          <cell r="F38">
            <v>-228629.12</v>
          </cell>
          <cell r="N38">
            <v>-3245.08</v>
          </cell>
          <cell r="R38">
            <v>-121788.29</v>
          </cell>
        </row>
        <row r="39">
          <cell r="D39">
            <v>784814.27</v>
          </cell>
          <cell r="F39">
            <v>-383002.93</v>
          </cell>
          <cell r="N39">
            <v>-2899.86</v>
          </cell>
          <cell r="R39">
            <v>-20691.95</v>
          </cell>
        </row>
        <row r="40">
          <cell r="D40">
            <v>1006434.25</v>
          </cell>
          <cell r="F40">
            <v>-367870.15</v>
          </cell>
          <cell r="N40">
            <v>-2147.66</v>
          </cell>
          <cell r="R40">
            <v>-32952.04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ónTotalParticipacion"/>
      <sheetName val="Hoja2"/>
      <sheetName val="DistribucionFFM"/>
      <sheetName val="DistribucionBebidasAlcoholicas"/>
      <sheetName val="DistribucionFOCAP"/>
      <sheetName val="DistribucionIEPSGASOLINADIESEL"/>
      <sheetName val="Distribucion FEXHI"/>
      <sheetName val="DistribucionFOFIR"/>
      <sheetName val="CalculoFMP"/>
      <sheetName val="IngresosFMP"/>
      <sheetName val="IngresosFEXHI"/>
      <sheetName val="IngresosIEPSGasolinaDiesel"/>
      <sheetName val="IngresosFOFIR"/>
      <sheetName val="Datos"/>
      <sheetName val="Hoja1"/>
    </sheetNames>
    <sheetDataSet>
      <sheetData sheetId="0">
        <row r="6">
          <cell r="D6">
            <v>-67848.158679676359</v>
          </cell>
        </row>
        <row r="7">
          <cell r="D7">
            <v>26860.24534911057</v>
          </cell>
        </row>
        <row r="8">
          <cell r="D8">
            <v>-6585.9806742775254</v>
          </cell>
        </row>
        <row r="9">
          <cell r="D9">
            <v>23592.850416269852</v>
          </cell>
        </row>
        <row r="10">
          <cell r="D10">
            <v>15960.731985492632</v>
          </cell>
        </row>
        <row r="11">
          <cell r="D11">
            <v>30636.360987162916</v>
          </cell>
        </row>
        <row r="12">
          <cell r="D12">
            <v>5455.6984740132466</v>
          </cell>
        </row>
        <row r="13">
          <cell r="D13">
            <v>-17988.904248564155</v>
          </cell>
        </row>
        <row r="14">
          <cell r="D14">
            <v>-31724.66580642527</v>
          </cell>
        </row>
        <row r="15">
          <cell r="D15">
            <v>51577.866673524608</v>
          </cell>
        </row>
        <row r="16">
          <cell r="D16">
            <v>-62752.044476629701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topLeftCell="A10" zoomScale="53" zoomScaleNormal="53" workbookViewId="0">
      <selection activeCell="H32" sqref="H32"/>
    </sheetView>
  </sheetViews>
  <sheetFormatPr baseColWidth="10" defaultRowHeight="14.25" x14ac:dyDescent="0.2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 x14ac:dyDescent="0.25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39" ht="58.5" customHeight="1" thickBot="1" x14ac:dyDescent="0.25">
      <c r="A2" s="55" t="s">
        <v>35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3"/>
    </row>
    <row r="3" spans="1:39" s="5" customFormat="1" ht="56.25" customHeight="1" thickBot="1" x14ac:dyDescent="0.35">
      <c r="A3" s="56" t="s">
        <v>0</v>
      </c>
      <c r="B3" s="56" t="s">
        <v>1</v>
      </c>
      <c r="C3" s="56" t="s">
        <v>2</v>
      </c>
      <c r="D3" s="56"/>
      <c r="E3" s="57" t="s">
        <v>3</v>
      </c>
      <c r="F3" s="57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7" t="s">
        <v>10</v>
      </c>
      <c r="M3" s="59" t="s">
        <v>11</v>
      </c>
      <c r="N3" s="4"/>
    </row>
    <row r="4" spans="1:39" s="5" customFormat="1" ht="66.75" customHeight="1" thickBot="1" x14ac:dyDescent="0.35">
      <c r="A4" s="56"/>
      <c r="B4" s="56"/>
      <c r="C4" s="6">
        <v>0.7</v>
      </c>
      <c r="D4" s="6">
        <v>0.3</v>
      </c>
      <c r="E4" s="58"/>
      <c r="F4" s="58"/>
      <c r="G4" s="56"/>
      <c r="H4" s="56"/>
      <c r="I4" s="56"/>
      <c r="J4" s="56"/>
      <c r="K4" s="56"/>
      <c r="L4" s="58"/>
      <c r="M4" s="59"/>
      <c r="N4" s="4"/>
    </row>
    <row r="5" spans="1:39" ht="29.25" customHeight="1" thickBot="1" x14ac:dyDescent="0.4">
      <c r="A5" s="7" t="s">
        <v>12</v>
      </c>
      <c r="B5" s="8">
        <f>'[1]MAYO (2)'!D30</f>
        <v>1901812.88</v>
      </c>
      <c r="C5" s="42">
        <f>'[1]MAYO (2)'!F30</f>
        <v>-340339.38</v>
      </c>
      <c r="D5" s="42">
        <f>'[1]MAYO (2)'!R30</f>
        <v>-67220.41</v>
      </c>
      <c r="E5" s="8">
        <v>0</v>
      </c>
      <c r="F5" s="8">
        <v>0</v>
      </c>
      <c r="G5" s="42">
        <f>ROUND([2]DistribuciónTotalParticipacion!D6,2)</f>
        <v>-67848.160000000003</v>
      </c>
      <c r="H5" s="42">
        <f>'[1]MAYO (2)'!N30</f>
        <v>-2986.47</v>
      </c>
      <c r="I5" s="8">
        <v>0</v>
      </c>
      <c r="J5" s="8">
        <v>0</v>
      </c>
      <c r="K5" s="8">
        <v>0</v>
      </c>
      <c r="L5" s="8">
        <v>0</v>
      </c>
      <c r="M5" s="48">
        <f>SUM(B5:L5)</f>
        <v>1423418.4600000002</v>
      </c>
      <c r="N5" s="9">
        <v>7325624.5840751091</v>
      </c>
      <c r="Q5" s="10"/>
      <c r="R5" s="11"/>
    </row>
    <row r="6" spans="1:39" ht="29.25" customHeight="1" thickBot="1" x14ac:dyDescent="0.4">
      <c r="A6" s="12" t="s">
        <v>13</v>
      </c>
      <c r="B6" s="13">
        <f>'[1]MAYO (2)'!D31</f>
        <v>3074857.9</v>
      </c>
      <c r="C6" s="43">
        <f>'[1]MAYO (2)'!F31</f>
        <v>-149017.28</v>
      </c>
      <c r="D6" s="43">
        <f>'[1]MAYO (2)'!R31</f>
        <v>-139779.1</v>
      </c>
      <c r="E6" s="13">
        <v>0</v>
      </c>
      <c r="F6" s="13">
        <v>0</v>
      </c>
      <c r="G6" s="43">
        <f>ROUND([2]DistribuciónTotalParticipacion!D7,2)</f>
        <v>26860.25</v>
      </c>
      <c r="H6" s="43">
        <f>'[1]MAYO (2)'!N31</f>
        <v>-4127.5</v>
      </c>
      <c r="I6" s="13">
        <v>0</v>
      </c>
      <c r="J6" s="13">
        <v>0</v>
      </c>
      <c r="K6" s="13">
        <v>0</v>
      </c>
      <c r="L6" s="13">
        <v>0</v>
      </c>
      <c r="M6" s="49">
        <f t="shared" ref="M6:M15" si="0">SUM(B6:L6)</f>
        <v>2808794.27</v>
      </c>
      <c r="N6" s="9">
        <v>10087148.153269671</v>
      </c>
      <c r="Q6" s="10"/>
      <c r="R6" s="11"/>
    </row>
    <row r="7" spans="1:39" ht="29.25" customHeight="1" thickBot="1" x14ac:dyDescent="0.4">
      <c r="A7" s="7" t="s">
        <v>14</v>
      </c>
      <c r="B7" s="8">
        <f>'[1]MAYO (2)'!D32</f>
        <v>20627645.850000001</v>
      </c>
      <c r="C7" s="42">
        <f>'[1]MAYO (2)'!F32</f>
        <v>1304382.48</v>
      </c>
      <c r="D7" s="42">
        <f>'[1]MAYO (2)'!R32</f>
        <v>-698876.06</v>
      </c>
      <c r="E7" s="8">
        <v>0</v>
      </c>
      <c r="F7" s="8">
        <v>0</v>
      </c>
      <c r="G7" s="42">
        <f>ROUND([2]DistribuciónTotalParticipacion!D8,2)</f>
        <v>-6585.98</v>
      </c>
      <c r="H7" s="42">
        <f>'[1]MAYO (2)'!N32</f>
        <v>-15146.71</v>
      </c>
      <c r="I7" s="8">
        <v>0</v>
      </c>
      <c r="J7" s="8">
        <v>0</v>
      </c>
      <c r="K7" s="8">
        <v>0</v>
      </c>
      <c r="L7" s="8">
        <v>0</v>
      </c>
      <c r="M7" s="48">
        <f t="shared" si="0"/>
        <v>21211419.580000002</v>
      </c>
      <c r="N7" s="9">
        <v>38195681.677823335</v>
      </c>
      <c r="Q7" s="10"/>
      <c r="R7" s="11"/>
    </row>
    <row r="8" spans="1:39" ht="29.25" customHeight="1" thickBot="1" x14ac:dyDescent="0.4">
      <c r="A8" s="12" t="s">
        <v>15</v>
      </c>
      <c r="B8" s="13">
        <f>'[1]MAYO (2)'!D33</f>
        <v>2612843.9900000002</v>
      </c>
      <c r="C8" s="43">
        <f>'[1]MAYO (2)'!F33</f>
        <v>-194586.21</v>
      </c>
      <c r="D8" s="43">
        <f>'[1]MAYO (2)'!R33</f>
        <v>-123841.37</v>
      </c>
      <c r="E8" s="13">
        <v>0</v>
      </c>
      <c r="F8" s="13">
        <v>0</v>
      </c>
      <c r="G8" s="43">
        <f>ROUND([2]DistribuciónTotalParticipacion!D9,2)</f>
        <v>23592.85</v>
      </c>
      <c r="H8" s="43">
        <f>'[1]MAYO (2)'!N33</f>
        <v>-3798.27</v>
      </c>
      <c r="I8" s="13">
        <v>0</v>
      </c>
      <c r="J8" s="13">
        <v>0</v>
      </c>
      <c r="K8" s="13">
        <v>0</v>
      </c>
      <c r="L8" s="13">
        <v>0</v>
      </c>
      <c r="M8" s="49">
        <f t="shared" si="0"/>
        <v>2314210.9900000002</v>
      </c>
      <c r="N8" s="9">
        <v>9452981.5911252405</v>
      </c>
      <c r="Q8" s="10"/>
      <c r="R8" s="11"/>
    </row>
    <row r="9" spans="1:39" ht="29.25" customHeight="1" thickBot="1" x14ac:dyDescent="0.4">
      <c r="A9" s="7" t="s">
        <v>16</v>
      </c>
      <c r="B9" s="8">
        <f>'[1]MAYO (2)'!D34</f>
        <v>17230371.100000001</v>
      </c>
      <c r="C9" s="42">
        <f>'[1]MAYO (2)'!F34</f>
        <v>754177.42</v>
      </c>
      <c r="D9" s="42">
        <f>'[1]MAYO (2)'!R34</f>
        <v>0</v>
      </c>
      <c r="E9" s="8">
        <v>0</v>
      </c>
      <c r="F9" s="8">
        <v>0</v>
      </c>
      <c r="G9" s="42">
        <f>ROUND([2]DistribuciónTotalParticipacion!D10,2)</f>
        <v>15960.73</v>
      </c>
      <c r="H9" s="42">
        <f>'[1]MAYO (2)'!N34</f>
        <v>-14472.78</v>
      </c>
      <c r="I9" s="8">
        <v>0</v>
      </c>
      <c r="J9" s="8">
        <v>0</v>
      </c>
      <c r="K9" s="8">
        <v>0</v>
      </c>
      <c r="L9" s="8">
        <v>0</v>
      </c>
      <c r="M9" s="48">
        <f t="shared" si="0"/>
        <v>17986036.470000003</v>
      </c>
      <c r="N9" s="9">
        <v>46218312.012863129</v>
      </c>
      <c r="Q9" s="10"/>
      <c r="R9" s="11"/>
    </row>
    <row r="10" spans="1:39" ht="29.25" customHeight="1" thickBot="1" x14ac:dyDescent="0.4">
      <c r="A10" s="12" t="s">
        <v>17</v>
      </c>
      <c r="B10" s="13">
        <f>'[1]MAYO (2)'!D35</f>
        <v>4810862.7300000004</v>
      </c>
      <c r="C10" s="43">
        <f>'[1]MAYO (2)'!F35</f>
        <v>-94411.55</v>
      </c>
      <c r="D10" s="43">
        <f>'[1]MAYO (2)'!R35</f>
        <v>-122407.05</v>
      </c>
      <c r="E10" s="13">
        <v>0</v>
      </c>
      <c r="F10" s="13">
        <v>0</v>
      </c>
      <c r="G10" s="43">
        <f>ROUND([2]DistribuciónTotalParticipacion!D11,2)</f>
        <v>30636.36</v>
      </c>
      <c r="H10" s="43">
        <f>'[1]MAYO (2)'!N35</f>
        <v>-5650.06</v>
      </c>
      <c r="I10" s="13">
        <v>0</v>
      </c>
      <c r="J10" s="13">
        <v>0</v>
      </c>
      <c r="K10" s="13">
        <v>0</v>
      </c>
      <c r="L10" s="13">
        <v>0</v>
      </c>
      <c r="M10" s="49">
        <f t="shared" si="0"/>
        <v>4619030.4300000016</v>
      </c>
      <c r="N10" s="9">
        <v>14290485.743763685</v>
      </c>
      <c r="Q10" s="10"/>
      <c r="R10" s="11"/>
    </row>
    <row r="11" spans="1:39" ht="29.25" customHeight="1" thickBot="1" x14ac:dyDescent="0.4">
      <c r="A11" s="7" t="s">
        <v>18</v>
      </c>
      <c r="B11" s="8">
        <f>'[1]MAYO (2)'!D36</f>
        <v>3409519.78</v>
      </c>
      <c r="C11" s="42">
        <f>'[1]MAYO (2)'!F36</f>
        <v>-186991.43</v>
      </c>
      <c r="D11" s="42">
        <f>'[1]MAYO (2)'!R36</f>
        <v>-165086.72</v>
      </c>
      <c r="E11" s="8">
        <v>0</v>
      </c>
      <c r="F11" s="8">
        <v>0</v>
      </c>
      <c r="G11" s="42">
        <f>ROUND([2]DistribuciónTotalParticipacion!D12,2)</f>
        <v>5455.7</v>
      </c>
      <c r="H11" s="42">
        <f>'[1]MAYO (2)'!N36</f>
        <v>-4384.08</v>
      </c>
      <c r="I11" s="8">
        <v>0</v>
      </c>
      <c r="J11" s="8">
        <v>0</v>
      </c>
      <c r="K11" s="8">
        <v>0</v>
      </c>
      <c r="L11" s="8">
        <v>0</v>
      </c>
      <c r="M11" s="48">
        <f t="shared" si="0"/>
        <v>3058513.2499999995</v>
      </c>
      <c r="N11" s="9">
        <v>10532812.624183219</v>
      </c>
      <c r="Q11" s="10"/>
      <c r="R11" s="11"/>
    </row>
    <row r="12" spans="1:39" ht="29.25" customHeight="1" thickBot="1" x14ac:dyDescent="0.4">
      <c r="A12" s="12" t="s">
        <v>19</v>
      </c>
      <c r="B12" s="13">
        <f>'[1]MAYO (2)'!D37</f>
        <v>2036943.25</v>
      </c>
      <c r="C12" s="43">
        <f>'[1]MAYO (2)'!F37</f>
        <v>-184605.1</v>
      </c>
      <c r="D12" s="43">
        <f>'[1]MAYO (2)'!R37</f>
        <v>-124102.32</v>
      </c>
      <c r="E12" s="13">
        <v>0</v>
      </c>
      <c r="F12" s="13">
        <v>0</v>
      </c>
      <c r="G12" s="43">
        <f>ROUND([2]DistribuciónTotalParticipacion!D13,2)</f>
        <v>-17988.900000000001</v>
      </c>
      <c r="H12" s="43">
        <f>'[1]MAYO (2)'!N37</f>
        <v>-2793.71</v>
      </c>
      <c r="I12" s="13">
        <v>0</v>
      </c>
      <c r="J12" s="13">
        <v>0</v>
      </c>
      <c r="K12" s="13">
        <v>0</v>
      </c>
      <c r="L12" s="13">
        <v>0</v>
      </c>
      <c r="M12" s="49">
        <f t="shared" si="0"/>
        <v>1707453.22</v>
      </c>
      <c r="N12" s="9">
        <v>6514633.5508965496</v>
      </c>
      <c r="Q12" s="10"/>
      <c r="R12" s="11"/>
    </row>
    <row r="13" spans="1:39" ht="29.25" customHeight="1" thickBot="1" x14ac:dyDescent="0.4">
      <c r="A13" s="7" t="s">
        <v>20</v>
      </c>
      <c r="B13" s="8">
        <f>'[1]MAYO (2)'!D38</f>
        <v>2410091.44</v>
      </c>
      <c r="C13" s="42">
        <f>'[1]MAYO (2)'!F38</f>
        <v>-228629.12</v>
      </c>
      <c r="D13" s="42">
        <f>'[1]MAYO (2)'!R38</f>
        <v>-121788.29</v>
      </c>
      <c r="E13" s="8">
        <v>0</v>
      </c>
      <c r="F13" s="8">
        <v>0</v>
      </c>
      <c r="G13" s="42">
        <f>ROUND([2]DistribuciónTotalParticipacion!D14,2)</f>
        <v>-31724.67</v>
      </c>
      <c r="H13" s="42">
        <f>'[1]MAYO (2)'!N38</f>
        <v>-3245.08</v>
      </c>
      <c r="I13" s="8">
        <v>0</v>
      </c>
      <c r="J13" s="8">
        <v>0</v>
      </c>
      <c r="K13" s="8">
        <v>0</v>
      </c>
      <c r="L13" s="8">
        <v>0</v>
      </c>
      <c r="M13" s="48">
        <f t="shared" si="0"/>
        <v>2024704.2799999998</v>
      </c>
      <c r="N13" s="9">
        <v>8058342.1908190576</v>
      </c>
      <c r="Q13" s="10"/>
      <c r="R13" s="11"/>
    </row>
    <row r="14" spans="1:39" ht="29.25" customHeight="1" thickBot="1" x14ac:dyDescent="0.4">
      <c r="A14" s="12" t="s">
        <v>21</v>
      </c>
      <c r="B14" s="13">
        <f>'[1]MAYO (2)'!D39</f>
        <v>784814.27</v>
      </c>
      <c r="C14" s="43">
        <f>'[1]MAYO (2)'!F39</f>
        <v>-383002.93</v>
      </c>
      <c r="D14" s="43">
        <f>'[1]MAYO (2)'!R39</f>
        <v>-20691.95</v>
      </c>
      <c r="E14" s="13">
        <v>0</v>
      </c>
      <c r="F14" s="13">
        <v>0</v>
      </c>
      <c r="G14" s="43">
        <f>ROUND([2]DistribuciónTotalParticipacion!D15,2)</f>
        <v>51577.87</v>
      </c>
      <c r="H14" s="43">
        <f>'[1]MAYO (2)'!N39</f>
        <v>-2899.86</v>
      </c>
      <c r="I14" s="13">
        <v>0</v>
      </c>
      <c r="J14" s="13">
        <v>0</v>
      </c>
      <c r="K14" s="13">
        <v>0</v>
      </c>
      <c r="L14" s="13">
        <v>0</v>
      </c>
      <c r="M14" s="49">
        <f t="shared" si="0"/>
        <v>429797.4</v>
      </c>
      <c r="N14" s="9">
        <v>7138102.7492167363</v>
      </c>
      <c r="Q14" s="10"/>
      <c r="R14" s="11"/>
    </row>
    <row r="15" spans="1:39" ht="29.25" customHeight="1" thickBot="1" x14ac:dyDescent="0.4">
      <c r="A15" s="7" t="s">
        <v>22</v>
      </c>
      <c r="B15" s="8">
        <f>'[1]MAYO (2)'!D40</f>
        <v>1006434.25</v>
      </c>
      <c r="C15" s="42">
        <f>'[1]MAYO (2)'!F40</f>
        <v>-367870.15</v>
      </c>
      <c r="D15" s="42">
        <f>'[1]MAYO (2)'!R40</f>
        <v>-32952.04</v>
      </c>
      <c r="E15" s="8">
        <v>0</v>
      </c>
      <c r="F15" s="8">
        <v>0</v>
      </c>
      <c r="G15" s="42">
        <f>ROUND([2]DistribuciónTotalParticipacion!D16,2)</f>
        <v>-62752.04</v>
      </c>
      <c r="H15" s="42">
        <f>'[1]MAYO (2)'!N40</f>
        <v>-2147.66</v>
      </c>
      <c r="I15" s="8">
        <v>0</v>
      </c>
      <c r="J15" s="8">
        <v>0</v>
      </c>
      <c r="K15" s="8">
        <v>0</v>
      </c>
      <c r="L15" s="8">
        <v>0</v>
      </c>
      <c r="M15" s="48">
        <f t="shared" si="0"/>
        <v>540712.35999999987</v>
      </c>
      <c r="N15" s="9">
        <v>5572340.8719642879</v>
      </c>
      <c r="Q15" s="10"/>
      <c r="R15" s="11"/>
    </row>
    <row r="16" spans="1:39" s="19" customFormat="1" ht="42.75" customHeight="1" thickBot="1" x14ac:dyDescent="0.4">
      <c r="A16" s="14" t="s">
        <v>23</v>
      </c>
      <c r="B16" s="15">
        <f>SUM(B5:B15)</f>
        <v>59906197.440000005</v>
      </c>
      <c r="C16" s="51">
        <f>SUM(C5:C15)</f>
        <v>-70893.249999999942</v>
      </c>
      <c r="D16" s="51">
        <f t="shared" ref="D16:L16" si="1">SUM(D5:D15)</f>
        <v>-1616745.31</v>
      </c>
      <c r="E16" s="15">
        <f t="shared" si="1"/>
        <v>0</v>
      </c>
      <c r="F16" s="15">
        <f t="shared" si="1"/>
        <v>0</v>
      </c>
      <c r="G16" s="50">
        <f t="shared" si="1"/>
        <v>-32815.99</v>
      </c>
      <c r="H16" s="51">
        <f t="shared" si="1"/>
        <v>-61652.180000000008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50">
        <f>SUM(M5:M15)</f>
        <v>58124090.710000008</v>
      </c>
      <c r="N16" s="9"/>
      <c r="O16" s="16"/>
      <c r="P16" s="17"/>
      <c r="Q16" s="16"/>
      <c r="R16" s="18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27" customHeight="1" x14ac:dyDescent="0.2">
      <c r="A17" s="60" t="s">
        <v>24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20"/>
    </row>
    <row r="18" spans="1:39" s="21" customFormat="1" ht="18" x14ac:dyDescent="0.25">
      <c r="B18" s="22"/>
      <c r="C18" s="22"/>
      <c r="D18" s="22"/>
      <c r="E18" s="22"/>
      <c r="F18" s="22"/>
      <c r="G18" s="22"/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s="30" customFormat="1" ht="33" customHeight="1" x14ac:dyDescent="0.35">
      <c r="A19" s="52" t="s">
        <v>33</v>
      </c>
      <c r="B19" s="53"/>
      <c r="C19" s="53"/>
      <c r="D19" s="25"/>
      <c r="E19" s="26" t="s">
        <v>25</v>
      </c>
      <c r="F19" s="27"/>
      <c r="G19" s="26" t="s">
        <v>26</v>
      </c>
      <c r="H19" s="28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s="21" customFormat="1" ht="24.75" customHeight="1" x14ac:dyDescent="0.25">
      <c r="A20" s="62" t="s">
        <v>27</v>
      </c>
      <c r="B20" s="62"/>
      <c r="C20" s="62"/>
      <c r="D20" s="31"/>
      <c r="E20" s="44">
        <v>249609156</v>
      </c>
      <c r="F20" s="45" t="s">
        <v>28</v>
      </c>
      <c r="G20" s="64">
        <f>E20*0.24</f>
        <v>59906197.439999998</v>
      </c>
      <c r="H20" s="23"/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 s="21" customFormat="1" ht="24.75" customHeight="1" x14ac:dyDescent="0.25">
      <c r="A21" s="62" t="s">
        <v>29</v>
      </c>
      <c r="B21" s="62"/>
      <c r="C21" s="62"/>
      <c r="D21" s="31"/>
      <c r="E21" s="44">
        <v>-70893</v>
      </c>
      <c r="F21" s="45" t="s">
        <v>32</v>
      </c>
      <c r="G21" s="64">
        <f>E21*100%</f>
        <v>-70893</v>
      </c>
      <c r="H21" s="23"/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s="21" customFormat="1" ht="24.75" customHeight="1" x14ac:dyDescent="0.25">
      <c r="A22" s="62" t="s">
        <v>30</v>
      </c>
      <c r="B22" s="62"/>
      <c r="C22" s="62"/>
      <c r="D22" s="31"/>
      <c r="E22" s="44">
        <v>-1616745</v>
      </c>
      <c r="F22" s="45" t="s">
        <v>32</v>
      </c>
      <c r="G22" s="64">
        <f>E22*100%</f>
        <v>-1616745</v>
      </c>
      <c r="H22" s="23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s="21" customFormat="1" ht="24.75" hidden="1" customHeight="1" x14ac:dyDescent="0.25">
      <c r="A23" s="62" t="s">
        <v>3</v>
      </c>
      <c r="B23" s="62"/>
      <c r="C23" s="62"/>
      <c r="D23" s="31"/>
      <c r="E23" s="44">
        <v>0</v>
      </c>
      <c r="F23" s="45" t="s">
        <v>31</v>
      </c>
      <c r="G23" s="64">
        <f>E23*0.2</f>
        <v>0</v>
      </c>
      <c r="H23" s="23"/>
      <c r="I23" s="2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s="21" customFormat="1" ht="27.75" hidden="1" customHeight="1" x14ac:dyDescent="0.25">
      <c r="A24" s="62" t="s">
        <v>4</v>
      </c>
      <c r="B24" s="62"/>
      <c r="C24" s="62"/>
      <c r="D24" s="31"/>
      <c r="E24" s="44">
        <v>0</v>
      </c>
      <c r="F24" s="45" t="s">
        <v>31</v>
      </c>
      <c r="G24" s="64">
        <f t="shared" ref="G24:G25" si="2">E24*0.2</f>
        <v>0</v>
      </c>
      <c r="H24" s="23"/>
      <c r="I24" s="23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s="21" customFormat="1" ht="24" customHeight="1" x14ac:dyDescent="0.25">
      <c r="A25" s="62" t="s">
        <v>5</v>
      </c>
      <c r="B25" s="62"/>
      <c r="C25" s="62"/>
      <c r="D25" s="31"/>
      <c r="E25" s="44">
        <v>-164079</v>
      </c>
      <c r="F25" s="45" t="s">
        <v>31</v>
      </c>
      <c r="G25" s="64">
        <f t="shared" si="2"/>
        <v>-32815.800000000003</v>
      </c>
      <c r="H25" s="23"/>
      <c r="I25" s="23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s="21" customFormat="1" ht="27" customHeight="1" x14ac:dyDescent="0.25">
      <c r="A26" s="62" t="s">
        <v>6</v>
      </c>
      <c r="B26" s="62"/>
      <c r="C26" s="62"/>
      <c r="D26" s="31"/>
      <c r="E26" s="44">
        <v>-256884</v>
      </c>
      <c r="F26" s="45" t="s">
        <v>28</v>
      </c>
      <c r="G26" s="64">
        <f>E26*0.24</f>
        <v>-61652.159999999996</v>
      </c>
      <c r="H26" s="23"/>
      <c r="I26" s="2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s="21" customFormat="1" ht="47.25" hidden="1" customHeight="1" x14ac:dyDescent="0.25">
      <c r="A27" s="62" t="s">
        <v>7</v>
      </c>
      <c r="B27" s="62"/>
      <c r="C27" s="62"/>
      <c r="D27" s="31"/>
      <c r="E27" s="44">
        <v>0</v>
      </c>
      <c r="F27" s="45" t="s">
        <v>31</v>
      </c>
      <c r="G27" s="44">
        <f>E27*0.2</f>
        <v>0</v>
      </c>
      <c r="H27" s="23"/>
      <c r="I27" s="2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s="21" customFormat="1" ht="45.75" hidden="1" customHeight="1" x14ac:dyDescent="0.25">
      <c r="A28" s="62" t="s">
        <v>8</v>
      </c>
      <c r="B28" s="62"/>
      <c r="C28" s="62"/>
      <c r="D28" s="31"/>
      <c r="E28" s="44">
        <v>0</v>
      </c>
      <c r="F28" s="45" t="s">
        <v>31</v>
      </c>
      <c r="G28" s="44">
        <f>E28*0.2</f>
        <v>0</v>
      </c>
      <c r="H28" s="23"/>
      <c r="I28" s="2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s="21" customFormat="1" ht="32.25" hidden="1" customHeight="1" x14ac:dyDescent="0.25">
      <c r="A29" s="62" t="s">
        <v>9</v>
      </c>
      <c r="B29" s="62"/>
      <c r="C29" s="62"/>
      <c r="D29" s="31"/>
      <c r="E29" s="44">
        <v>0</v>
      </c>
      <c r="F29" s="45" t="s">
        <v>28</v>
      </c>
      <c r="G29" s="44">
        <f>E29*0.24</f>
        <v>0</v>
      </c>
      <c r="H29" s="23"/>
      <c r="I29" s="23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s="21" customFormat="1" ht="29.25" customHeight="1" thickBot="1" x14ac:dyDescent="0.3">
      <c r="A30" s="63" t="s">
        <v>23</v>
      </c>
      <c r="B30" s="63"/>
      <c r="C30" s="63"/>
      <c r="D30" s="32"/>
      <c r="E30" s="46">
        <f>SUM(E20:E29)</f>
        <v>247500555</v>
      </c>
      <c r="F30" s="47"/>
      <c r="G30" s="65">
        <f>SUM(G20:G29)</f>
        <v>58124091.480000004</v>
      </c>
      <c r="H30" s="23"/>
      <c r="I30" s="23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1:39" s="21" customFormat="1" ht="18.75" thickTop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</row>
    <row r="32" spans="1:39" x14ac:dyDescent="0.2">
      <c r="A32" s="33"/>
      <c r="B32" s="33"/>
      <c r="C32" s="33"/>
      <c r="D32" s="33"/>
      <c r="E32" s="33"/>
      <c r="F32" s="33"/>
      <c r="G32" s="33"/>
      <c r="H32" s="33"/>
      <c r="I32" s="33"/>
    </row>
    <row r="33" spans="1:10" x14ac:dyDescent="0.2">
      <c r="A33" s="33"/>
      <c r="B33" s="33"/>
      <c r="C33" s="33"/>
      <c r="D33" s="33"/>
      <c r="E33" s="33"/>
      <c r="F33" s="33"/>
      <c r="G33" s="33"/>
      <c r="H33" s="33"/>
      <c r="I33" s="33"/>
    </row>
    <row r="34" spans="1:10" ht="18" x14ac:dyDescent="0.25">
      <c r="A34" s="61"/>
      <c r="B34" s="61"/>
      <c r="C34" s="61"/>
      <c r="D34" s="34"/>
      <c r="E34" s="35"/>
      <c r="F34" s="36"/>
      <c r="G34" s="35"/>
      <c r="H34" s="35"/>
      <c r="I34" s="36"/>
      <c r="J34" s="35"/>
    </row>
    <row r="35" spans="1:10" ht="18" x14ac:dyDescent="0.25">
      <c r="A35" s="61"/>
      <c r="B35" s="61"/>
      <c r="C35" s="61"/>
      <c r="D35" s="34"/>
      <c r="E35" s="35"/>
      <c r="F35" s="36"/>
      <c r="G35" s="35"/>
      <c r="H35" s="35"/>
      <c r="I35" s="36"/>
      <c r="J35" s="35"/>
    </row>
    <row r="36" spans="1:10" s="1" customFormat="1" ht="18" x14ac:dyDescent="0.25">
      <c r="A36" s="61"/>
      <c r="B36" s="61"/>
      <c r="C36" s="61"/>
      <c r="D36" s="34"/>
      <c r="E36" s="35"/>
      <c r="F36" s="36"/>
      <c r="G36" s="35"/>
      <c r="H36" s="35"/>
      <c r="I36" s="36"/>
      <c r="J36" s="35"/>
    </row>
    <row r="37" spans="1:10" s="1" customFormat="1" ht="18" x14ac:dyDescent="0.25">
      <c r="A37" s="61"/>
      <c r="B37" s="61"/>
      <c r="C37" s="61"/>
      <c r="D37" s="34"/>
      <c r="E37" s="35"/>
      <c r="F37" s="36"/>
      <c r="G37" s="35"/>
      <c r="H37" s="35"/>
      <c r="I37" s="36"/>
      <c r="J37" s="35"/>
    </row>
    <row r="38" spans="1:10" s="1" customFormat="1" ht="18" x14ac:dyDescent="0.25">
      <c r="A38" s="61"/>
      <c r="B38" s="61"/>
      <c r="C38" s="61"/>
      <c r="D38" s="34"/>
      <c r="E38" s="35"/>
      <c r="F38" s="36"/>
      <c r="G38" s="35"/>
      <c r="H38" s="35"/>
      <c r="I38" s="36"/>
      <c r="J38" s="35"/>
    </row>
    <row r="39" spans="1:10" s="1" customFormat="1" ht="18" x14ac:dyDescent="0.25">
      <c r="A39" s="61"/>
      <c r="B39" s="61"/>
      <c r="C39" s="61"/>
      <c r="D39" s="34"/>
      <c r="E39" s="35"/>
      <c r="F39" s="36"/>
      <c r="G39" s="35"/>
      <c r="H39" s="35"/>
      <c r="I39" s="36"/>
      <c r="J39" s="35"/>
    </row>
    <row r="40" spans="1:10" s="1" customFormat="1" ht="18" x14ac:dyDescent="0.25">
      <c r="A40" s="61"/>
      <c r="B40" s="61"/>
      <c r="C40" s="61"/>
      <c r="D40" s="34"/>
      <c r="E40" s="35"/>
      <c r="F40" s="36"/>
      <c r="G40" s="35"/>
      <c r="H40" s="35"/>
      <c r="I40" s="36"/>
      <c r="J40" s="35"/>
    </row>
    <row r="41" spans="1:10" s="1" customFormat="1" ht="18" x14ac:dyDescent="0.25">
      <c r="A41" s="61"/>
      <c r="B41" s="61"/>
      <c r="C41" s="61"/>
      <c r="D41" s="34"/>
      <c r="E41" s="35"/>
      <c r="F41" s="36"/>
      <c r="G41" s="35"/>
      <c r="H41" s="35"/>
      <c r="I41" s="36"/>
      <c r="J41" s="35"/>
    </row>
    <row r="42" spans="1:10" s="1" customFormat="1" ht="18" x14ac:dyDescent="0.25">
      <c r="A42" s="61"/>
      <c r="B42" s="61"/>
      <c r="C42" s="61"/>
      <c r="D42" s="37"/>
      <c r="E42" s="35"/>
      <c r="F42" s="36"/>
      <c r="G42" s="35"/>
      <c r="H42" s="35"/>
      <c r="I42" s="36"/>
      <c r="J42" s="35"/>
    </row>
    <row r="43" spans="1:10" s="1" customFormat="1" ht="18" x14ac:dyDescent="0.25">
      <c r="A43" s="61"/>
      <c r="B43" s="61"/>
      <c r="C43" s="61"/>
      <c r="D43" s="34"/>
      <c r="E43" s="35"/>
      <c r="F43" s="36"/>
      <c r="G43" s="35"/>
      <c r="H43" s="35"/>
      <c r="I43" s="36"/>
      <c r="J43" s="35"/>
    </row>
    <row r="44" spans="1:10" s="1" customFormat="1" ht="18" x14ac:dyDescent="0.25">
      <c r="A44" s="33"/>
      <c r="B44" s="33"/>
      <c r="C44" s="33"/>
      <c r="D44" s="38"/>
      <c r="E44" s="38"/>
      <c r="F44" s="38"/>
      <c r="G44" s="38"/>
      <c r="H44" s="38"/>
      <c r="I44" s="38"/>
      <c r="J44" s="38"/>
    </row>
    <row r="45" spans="1:10" s="1" customFormat="1" ht="15.75" x14ac:dyDescent="0.25">
      <c r="A45" s="33"/>
      <c r="B45" s="33"/>
      <c r="C45" s="33"/>
      <c r="D45" s="39"/>
      <c r="E45" s="39"/>
      <c r="F45" s="35"/>
      <c r="G45" s="35"/>
      <c r="H45" s="35"/>
      <c r="I45" s="36"/>
    </row>
    <row r="46" spans="1:10" ht="15.75" x14ac:dyDescent="0.25">
      <c r="D46" s="40"/>
      <c r="E46" s="40"/>
      <c r="F46" s="40"/>
      <c r="G46" s="40"/>
      <c r="I46" s="41"/>
    </row>
  </sheetData>
  <mergeCells count="37">
    <mergeCell ref="A41:C41"/>
    <mergeCell ref="A42:C42"/>
    <mergeCell ref="A43:C43"/>
    <mergeCell ref="A35:C35"/>
    <mergeCell ref="A36:C36"/>
    <mergeCell ref="A37:C37"/>
    <mergeCell ref="A38:C38"/>
    <mergeCell ref="A39:C39"/>
    <mergeCell ref="A40:C40"/>
    <mergeCell ref="A34:C34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</mergeCells>
  <printOptions horizontalCentered="1"/>
  <pageMargins left="0.7" right="0.7" top="0.75" bottom="0.75" header="0.3" footer="0.3"/>
  <pageSetup scale="35" orientation="landscape" r:id="rId1"/>
  <ignoredErrors>
    <ignoredError sqref="C16:D16" formulaRange="1"/>
    <ignoredError sqref="G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3ER AJUSTE</vt:lpstr>
      <vt:lpstr>'PORTAL SEFIN 3ER AJUSTE'!Área_de_impresión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2018-06-12T14:45:10Z</cp:lastPrinted>
  <dcterms:created xsi:type="dcterms:W3CDTF">2017-11-07T22:41:21Z</dcterms:created>
  <dcterms:modified xsi:type="dcterms:W3CDTF">2018-06-12T14:51:39Z</dcterms:modified>
</cp:coreProperties>
</file>