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ula\Desktop\CALCULO 2018 PARTICIPACIONES\MARZO\"/>
    </mc:Choice>
  </mc:AlternateContent>
  <bookViews>
    <workbookView xWindow="0" yWindow="0" windowWidth="20490" windowHeight="7665"/>
  </bookViews>
  <sheets>
    <sheet name="PORTAL SEFIN" sheetId="1" r:id="rId1"/>
  </sheets>
  <externalReferences>
    <externalReference r:id="rId2"/>
  </externalReferences>
  <definedNames>
    <definedName name="_xlnm.Print_Area" localSheetId="0">'PORTAL SEFIN'!$A$1:$O$31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G28" i="1"/>
  <c r="G27" i="1"/>
  <c r="G26" i="1"/>
  <c r="G25" i="1"/>
  <c r="G24" i="1"/>
  <c r="G23" i="1"/>
  <c r="G22" i="1"/>
  <c r="G21" i="1"/>
  <c r="G20" i="1"/>
  <c r="G19" i="1"/>
  <c r="G30" i="1" s="1"/>
  <c r="L14" i="1"/>
  <c r="K14" i="1"/>
  <c r="J14" i="1"/>
  <c r="I14" i="1"/>
  <c r="H14" i="1"/>
  <c r="G14" i="1"/>
  <c r="F14" i="1"/>
  <c r="E14" i="1"/>
  <c r="D14" i="1"/>
  <c r="C14" i="1"/>
  <c r="B14" i="1"/>
  <c r="L13" i="1"/>
  <c r="K13" i="1"/>
  <c r="J13" i="1"/>
  <c r="I13" i="1"/>
  <c r="H13" i="1"/>
  <c r="G13" i="1"/>
  <c r="F13" i="1"/>
  <c r="E13" i="1"/>
  <c r="D13" i="1"/>
  <c r="C13" i="1"/>
  <c r="B13" i="1"/>
  <c r="L12" i="1"/>
  <c r="K12" i="1"/>
  <c r="J12" i="1"/>
  <c r="I12" i="1"/>
  <c r="H12" i="1"/>
  <c r="G12" i="1"/>
  <c r="F12" i="1"/>
  <c r="E12" i="1"/>
  <c r="D12" i="1"/>
  <c r="C12" i="1"/>
  <c r="B12" i="1"/>
  <c r="L11" i="1"/>
  <c r="K11" i="1"/>
  <c r="J11" i="1"/>
  <c r="I11" i="1"/>
  <c r="H11" i="1"/>
  <c r="G11" i="1"/>
  <c r="F11" i="1"/>
  <c r="E11" i="1"/>
  <c r="D11" i="1"/>
  <c r="C11" i="1"/>
  <c r="B11" i="1"/>
  <c r="M11" i="1" s="1"/>
  <c r="L10" i="1"/>
  <c r="K10" i="1"/>
  <c r="J10" i="1"/>
  <c r="I10" i="1"/>
  <c r="H10" i="1"/>
  <c r="G10" i="1"/>
  <c r="F10" i="1"/>
  <c r="E10" i="1"/>
  <c r="D10" i="1"/>
  <c r="C10" i="1"/>
  <c r="B10" i="1"/>
  <c r="L9" i="1"/>
  <c r="K9" i="1"/>
  <c r="J9" i="1"/>
  <c r="I9" i="1"/>
  <c r="H9" i="1"/>
  <c r="G9" i="1"/>
  <c r="F9" i="1"/>
  <c r="E9" i="1"/>
  <c r="D9" i="1"/>
  <c r="C9" i="1"/>
  <c r="B9" i="1"/>
  <c r="L8" i="1"/>
  <c r="K8" i="1"/>
  <c r="J8" i="1"/>
  <c r="I8" i="1"/>
  <c r="H8" i="1"/>
  <c r="G8" i="1"/>
  <c r="F8" i="1"/>
  <c r="E8" i="1"/>
  <c r="D8" i="1"/>
  <c r="C8" i="1"/>
  <c r="B8" i="1"/>
  <c r="L7" i="1"/>
  <c r="K7" i="1"/>
  <c r="J7" i="1"/>
  <c r="I7" i="1"/>
  <c r="H7" i="1"/>
  <c r="G7" i="1"/>
  <c r="F7" i="1"/>
  <c r="E7" i="1"/>
  <c r="D7" i="1"/>
  <c r="C7" i="1"/>
  <c r="B7" i="1"/>
  <c r="M7" i="1" s="1"/>
  <c r="L6" i="1"/>
  <c r="K6" i="1"/>
  <c r="J6" i="1"/>
  <c r="I6" i="1"/>
  <c r="H6" i="1"/>
  <c r="G6" i="1"/>
  <c r="F6" i="1"/>
  <c r="E6" i="1"/>
  <c r="D6" i="1"/>
  <c r="C6" i="1"/>
  <c r="B6" i="1"/>
  <c r="L5" i="1"/>
  <c r="K5" i="1"/>
  <c r="J5" i="1"/>
  <c r="I5" i="1"/>
  <c r="H5" i="1"/>
  <c r="G5" i="1"/>
  <c r="F5" i="1"/>
  <c r="E5" i="1"/>
  <c r="D5" i="1"/>
  <c r="C5" i="1"/>
  <c r="B5" i="1"/>
  <c r="L4" i="1"/>
  <c r="L15" i="1" s="1"/>
  <c r="K4" i="1"/>
  <c r="K15" i="1" s="1"/>
  <c r="J4" i="1"/>
  <c r="J15" i="1" s="1"/>
  <c r="I4" i="1"/>
  <c r="I15" i="1" s="1"/>
  <c r="H4" i="1"/>
  <c r="H15" i="1" s="1"/>
  <c r="G4" i="1"/>
  <c r="G15" i="1" s="1"/>
  <c r="F4" i="1"/>
  <c r="F15" i="1" s="1"/>
  <c r="E4" i="1"/>
  <c r="E15" i="1" s="1"/>
  <c r="D4" i="1"/>
  <c r="D15" i="1" s="1"/>
  <c r="C4" i="1"/>
  <c r="C15" i="1" s="1"/>
  <c r="B4" i="1"/>
  <c r="M8" i="1" l="1"/>
  <c r="M12" i="1"/>
  <c r="M6" i="1"/>
  <c r="M10" i="1"/>
  <c r="M14" i="1"/>
  <c r="M4" i="1"/>
  <c r="M5" i="1"/>
  <c r="M15" i="1" s="1"/>
  <c r="M9" i="1"/>
  <c r="M13" i="1"/>
  <c r="B15" i="1"/>
</calcChain>
</file>

<file path=xl/sharedStrings.xml><?xml version="1.0" encoding="utf-8"?>
<sst xmlns="http://schemas.openxmlformats.org/spreadsheetml/2006/main" count="51" uniqueCount="35">
  <si>
    <t>PARTICIPACIONES A MUNICIPIOS MARZO 2018</t>
  </si>
  <si>
    <t>Nombre 
del 
Municipio</t>
  </si>
  <si>
    <t>Fondo General de 
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</si>
  <si>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</si>
  <si>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</si>
  <si>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</si>
  <si>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</si>
  <si>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</si>
  <si>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</si>
  <si>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</si>
  <si>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</si>
  <si>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Fondo ISR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</si>
  <si>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</si>
  <si>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</si>
  <si>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</si>
  <si>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</si>
  <si>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</si>
  <si>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</si>
  <si>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</si>
  <si>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</si>
  <si>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</si>
  <si>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</si>
  <si>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</si>
  <si>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</si>
  <si>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</si>
  <si>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</si>
  <si>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MARZO 2018</t>
  </si>
  <si>
    <t>ESTADO</t>
  </si>
  <si>
    <t>MUNICIPIOS</t>
  </si>
  <si>
    <t>Fondo General de Participaciones</t>
  </si>
  <si>
    <t>X 24%=</t>
  </si>
  <si>
    <t>Fondo de Fomento Municipal (BASE 2013+70%)</t>
  </si>
  <si>
    <t xml:space="preserve">X 100%= </t>
  </si>
  <si>
    <t>Fondo de Fomento Municipal (30%)</t>
  </si>
  <si>
    <t>X 20%=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</si>
</sst>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 ;[Red]\-#,##0\ "/>
    <numFmt numFmtId="165" formatCode="_-&quot;$&quot;* #,##0_-;\-&quot;$&quot;* #,##0_-;_-&quot;$&quot;* &quot;-&quot;??_-;_-@_-"/>
    <numFmt numFmtId="166" formatCode="&quot;$&quot;\ \ #\ \,\ ###\'\ ###\ \,##0.00"/>
    <numFmt numFmtId="167" formatCode="_-* #,##0_-;\-* #,##0_-;_-* &quot;-&quot;??_-;_-@_-"/>
  </numFmts>
  <fonts count="22">
    <font>
      <sz val="11"/>
      <color theme="1"/>
      <name val="Calibri"/>
      <family val="2"/>
      <scheme val="minor"/>
    </font>
    <font>
      <sz val="11"/>
      <color theme="1"/>
      <name val="Arial Unicode MS"/>
      <family val="2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7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1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9">
    <xf numFmtId="0" fontId="0" fillId="0" borderId="0" xfId="0"/>
    <xf numFmtId="0" fontId="3" fillId="2" borderId="0" xfId="2" applyFont="1" applyFill="1"/>
    <xf numFmtId="0" fontId="3" fillId="0" borderId="0" xfId="2" applyFont="1"/>
    <xf numFmtId="0" fontId="7" fillId="2" borderId="2" xfId="2" applyFont="1" applyFill="1" applyBorder="1"/>
    <xf numFmtId="0" fontId="8" fillId="2" borderId="0" xfId="2" applyFont="1" applyFill="1"/>
    <xf numFmtId="9" fontId="5" fillId="3" borderId="2" xfId="3" applyNumberFormat="1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horizontal="left" vertical="center" indent="1"/>
    </xf>
    <xf numFmtId="3" fontId="10" fillId="2" borderId="2" xfId="3" applyNumberFormat="1" applyFont="1" applyFill="1" applyBorder="1" applyAlignment="1">
      <alignment horizontal="center" vertical="center"/>
    </xf>
    <xf numFmtId="3" fontId="9" fillId="2" borderId="2" xfId="3" applyNumberFormat="1" applyFont="1" applyFill="1" applyBorder="1" applyAlignment="1">
      <alignment horizontal="center" vertical="center"/>
    </xf>
    <xf numFmtId="0" fontId="11" fillId="2" borderId="2" xfId="2" applyFont="1" applyFill="1" applyBorder="1"/>
    <xf numFmtId="3" fontId="3" fillId="2" borderId="0" xfId="2" applyNumberFormat="1" applyFont="1" applyFill="1"/>
    <xf numFmtId="0" fontId="9" fillId="5" borderId="2" xfId="3" applyFont="1" applyFill="1" applyBorder="1" applyAlignment="1">
      <alignment horizontal="left" vertical="center" indent="1"/>
    </xf>
    <xf numFmtId="3" fontId="10" fillId="5" borderId="2" xfId="3" applyNumberFormat="1" applyFont="1" applyFill="1" applyBorder="1" applyAlignment="1">
      <alignment horizontal="center" vertical="center"/>
    </xf>
    <xf numFmtId="164" fontId="10" fillId="5" borderId="2" xfId="3" applyNumberFormat="1" applyFont="1" applyFill="1" applyBorder="1" applyAlignment="1">
      <alignment horizontal="center" vertical="center"/>
    </xf>
    <xf numFmtId="3" fontId="9" fillId="5" borderId="2" xfId="3" applyNumberFormat="1" applyFont="1" applyFill="1" applyBorder="1" applyAlignment="1">
      <alignment horizontal="center" vertical="center"/>
    </xf>
    <xf numFmtId="164" fontId="10" fillId="2" borderId="2" xfId="3" applyNumberFormat="1" applyFont="1" applyFill="1" applyBorder="1" applyAlignment="1">
      <alignment horizontal="center" vertical="center"/>
    </xf>
    <xf numFmtId="0" fontId="9" fillId="6" borderId="2" xfId="3" applyFont="1" applyFill="1" applyBorder="1" applyAlignment="1">
      <alignment horizontal="center" vertical="center"/>
    </xf>
    <xf numFmtId="3" fontId="9" fillId="6" borderId="2" xfId="3" applyNumberFormat="1" applyFont="1" applyFill="1" applyBorder="1" applyAlignment="1">
      <alignment horizontal="center" vertical="center"/>
    </xf>
    <xf numFmtId="0" fontId="11" fillId="2" borderId="0" xfId="2" applyFont="1" applyFill="1"/>
    <xf numFmtId="3" fontId="11" fillId="2" borderId="0" xfId="2" applyNumberFormat="1" applyFont="1" applyFill="1"/>
    <xf numFmtId="0" fontId="11" fillId="0" borderId="0" xfId="2" applyFont="1"/>
    <xf numFmtId="0" fontId="12" fillId="2" borderId="0" xfId="3" applyFont="1" applyFill="1" applyBorder="1" applyAlignment="1">
      <alignment horizontal="left" vertical="center"/>
    </xf>
    <xf numFmtId="0" fontId="13" fillId="0" borderId="0" xfId="2" applyFont="1"/>
    <xf numFmtId="0" fontId="14" fillId="2" borderId="0" xfId="3" applyFont="1" applyFill="1" applyBorder="1" applyAlignment="1">
      <alignment vertical="center"/>
    </xf>
    <xf numFmtId="0" fontId="13" fillId="2" borderId="0" xfId="2" applyFont="1" applyFill="1" applyBorder="1"/>
    <xf numFmtId="0" fontId="13" fillId="2" borderId="0" xfId="2" applyFont="1" applyFill="1"/>
    <xf numFmtId="0" fontId="15" fillId="2" borderId="0" xfId="3" applyFont="1" applyFill="1" applyBorder="1" applyAlignment="1">
      <alignment horizontal="center" vertical="center"/>
    </xf>
    <xf numFmtId="0" fontId="15" fillId="4" borderId="0" xfId="3" applyFont="1" applyFill="1" applyBorder="1" applyAlignment="1">
      <alignment horizontal="center" vertical="center"/>
    </xf>
    <xf numFmtId="0" fontId="15" fillId="2" borderId="0" xfId="3" applyFont="1" applyFill="1" applyBorder="1" applyAlignment="1">
      <alignment vertical="center"/>
    </xf>
    <xf numFmtId="0" fontId="16" fillId="2" borderId="0" xfId="2" applyFont="1" applyFill="1" applyBorder="1"/>
    <xf numFmtId="0" fontId="16" fillId="2" borderId="0" xfId="2" applyFont="1" applyFill="1"/>
    <xf numFmtId="0" fontId="16" fillId="0" borderId="0" xfId="2" applyFont="1"/>
    <xf numFmtId="0" fontId="12" fillId="2" borderId="0" xfId="3" applyFont="1" applyFill="1" applyBorder="1" applyAlignment="1" applyProtection="1">
      <alignment horizontal="left" vertical="center" wrapText="1"/>
    </xf>
    <xf numFmtId="165" fontId="5" fillId="2" borderId="0" xfId="4" applyNumberFormat="1" applyFont="1" applyFill="1" applyBorder="1" applyAlignment="1">
      <alignment vertical="center"/>
    </xf>
    <xf numFmtId="9" fontId="5" fillId="2" borderId="0" xfId="5" applyFont="1" applyFill="1" applyBorder="1" applyAlignment="1">
      <alignment horizontal="center" vertical="center"/>
    </xf>
    <xf numFmtId="0" fontId="17" fillId="2" borderId="0" xfId="3" applyFont="1" applyFill="1" applyBorder="1" applyAlignment="1" applyProtection="1">
      <alignment horizontal="left" vertical="center" wrapText="1"/>
    </xf>
    <xf numFmtId="0" fontId="14" fillId="2" borderId="0" xfId="3" applyFont="1" applyFill="1" applyBorder="1" applyAlignment="1" applyProtection="1">
      <alignment horizontal="center" vertical="center" wrapText="1"/>
    </xf>
    <xf numFmtId="165" fontId="6" fillId="2" borderId="5" xfId="4" applyNumberFormat="1" applyFont="1" applyFill="1" applyBorder="1" applyAlignment="1">
      <alignment vertical="center"/>
    </xf>
    <xf numFmtId="166" fontId="6" fillId="2" borderId="0" xfId="4" applyNumberFormat="1" applyFont="1" applyFill="1" applyBorder="1" applyAlignment="1">
      <alignment vertical="center"/>
    </xf>
    <xf numFmtId="0" fontId="3" fillId="2" borderId="0" xfId="2" applyFont="1" applyFill="1" applyBorder="1"/>
    <xf numFmtId="167" fontId="13" fillId="2" borderId="0" xfId="1" applyNumberFormat="1" applyFont="1" applyFill="1" applyBorder="1"/>
    <xf numFmtId="167" fontId="8" fillId="2" borderId="0" xfId="1" applyNumberFormat="1" applyFont="1" applyFill="1" applyBorder="1"/>
    <xf numFmtId="167" fontId="19" fillId="2" borderId="0" xfId="1" applyNumberFormat="1" applyFont="1" applyFill="1" applyBorder="1"/>
    <xf numFmtId="167" fontId="13" fillId="2" borderId="0" xfId="1" applyNumberFormat="1" applyFont="1" applyFill="1"/>
    <xf numFmtId="167" fontId="20" fillId="2" borderId="0" xfId="1" applyNumberFormat="1" applyFont="1" applyFill="1" applyBorder="1"/>
    <xf numFmtId="43" fontId="8" fillId="2" borderId="0" xfId="1" applyFont="1" applyFill="1" applyBorder="1"/>
    <xf numFmtId="43" fontId="8" fillId="2" borderId="0" xfId="1" applyFont="1" applyFill="1"/>
    <xf numFmtId="0" fontId="21" fillId="2" borderId="0" xfId="2" applyFont="1" applyFill="1"/>
    <xf numFmtId="0" fontId="17" fillId="2" borderId="0" xfId="3" applyFont="1" applyFill="1" applyBorder="1" applyAlignment="1" applyProtection="1">
      <alignment horizontal="left" vertical="center" wrapText="1"/>
    </xf>
    <xf numFmtId="0" fontId="2" fillId="2" borderId="1" xfId="2" applyFont="1" applyFill="1" applyBorder="1" applyAlignment="1">
      <alignment horizontal="center" vertical="center"/>
    </xf>
    <xf numFmtId="0" fontId="5" fillId="3" borderId="2" xfId="3" applyFont="1" applyFill="1" applyBorder="1" applyAlignment="1">
      <alignment horizontal="center" vertical="center" wrapText="1"/>
    </xf>
    <xf numFmtId="0" fontId="5" fillId="3" borderId="3" xfId="3" applyFont="1" applyFill="1" applyBorder="1" applyAlignment="1">
      <alignment horizontal="center" vertical="center" wrapText="1"/>
    </xf>
    <xf numFmtId="0" fontId="5" fillId="3" borderId="4" xfId="3" applyFont="1" applyFill="1" applyBorder="1" applyAlignment="1">
      <alignment horizontal="center" vertical="center" wrapText="1"/>
    </xf>
    <xf numFmtId="0" fontId="6" fillId="4" borderId="2" xfId="3" applyFont="1" applyFill="1" applyBorder="1" applyAlignment="1">
      <alignment horizontal="center" vertical="center"/>
    </xf>
    <xf numFmtId="0" fontId="12" fillId="2" borderId="0" xfId="3" applyFont="1" applyFill="1" applyBorder="1" applyAlignment="1">
      <alignment horizontal="left" vertical="center"/>
    </xf>
    <xf numFmtId="49" fontId="15" fillId="4" borderId="0" xfId="3" quotePrefix="1" applyNumberFormat="1" applyFont="1" applyFill="1" applyBorder="1" applyAlignment="1">
      <alignment horizontal="center" vertical="center"/>
    </xf>
    <xf numFmtId="49" fontId="15" fillId="4" borderId="0" xfId="3" applyNumberFormat="1" applyFont="1" applyFill="1" applyBorder="1" applyAlignment="1">
      <alignment horizontal="center" vertical="center"/>
    </xf>
    <xf numFmtId="0" fontId="12" fillId="2" borderId="0" xfId="3" applyFont="1" applyFill="1" applyBorder="1" applyAlignment="1" applyProtection="1">
      <alignment horizontal="left" vertical="center" wrapText="1"/>
    </xf>
    <xf numFmtId="0" fontId="18" fillId="2" borderId="0" xfId="3" applyFont="1" applyFill="1" applyBorder="1" applyAlignment="1" applyProtection="1">
      <alignment horizontal="center" vertical="center" wrapText="1"/>
    </xf>
  </cellXfs>
  <cellStyles count="6">
    <cellStyle name="Millares" xfId="1" builtinId="3"/>
    <cellStyle name="Moneda 2" xfId="4"/>
    <cellStyle name="Normal" xfId="0" builtinId="0"/>
    <cellStyle name="Normal 12 2" xfId="2"/>
    <cellStyle name="Normal 2" xfId="3"/>
    <cellStyle name="Porcentu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0925175" y="1219200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0925175" y="10668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10925175" y="1219200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0925175" y="110109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0925175" y="103632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0925175" y="100488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0925175" y="116109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0925175" y="1301115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0925175" y="116109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0925175" y="103632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10925175" y="10668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10925175" y="110109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10925175" y="103632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10925175" y="100488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10925175" y="116109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10925175" y="116109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10925175" y="103632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10925175" y="110109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10925175" y="103632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10925175" y="103632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10925175" y="100488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10925175" y="100488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10925175" y="116109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10925175" y="116109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10925175" y="103632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10925175" y="10668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10925175" y="10668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10925175" y="10668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10925175" y="9420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10925175" y="106680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10925175" y="9420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10925175" y="106680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10925175" y="106680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10925175" y="9420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10925175" y="9420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10925175" y="9420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10925175" y="10363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10925175" y="10363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 bwMode="auto">
        <a:xfrm>
          <a:off x="10925175" y="130111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10925175" y="10363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10925175" y="10363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 bwMode="auto">
        <a:xfrm>
          <a:off x="10925175" y="130111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10925175" y="10363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10925175" y="10363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>
          <a:spLocks noChangeArrowheads="1"/>
        </xdr:cNvSpPr>
      </xdr:nvSpPr>
      <xdr:spPr bwMode="auto">
        <a:xfrm>
          <a:off x="10925175" y="130111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>
          <a:spLocks noChangeArrowheads="1"/>
        </xdr:cNvSpPr>
      </xdr:nvSpPr>
      <xdr:spPr bwMode="auto">
        <a:xfrm>
          <a:off x="10925175" y="130111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>
          <a:spLocks noChangeArrowheads="1"/>
        </xdr:cNvSpPr>
      </xdr:nvSpPr>
      <xdr:spPr bwMode="auto">
        <a:xfrm>
          <a:off x="10925175" y="130111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>
          <a:spLocks noChangeArrowheads="1"/>
        </xdr:cNvSpPr>
      </xdr:nvSpPr>
      <xdr:spPr bwMode="auto">
        <a:xfrm>
          <a:off x="10925175" y="130111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381000</xdr:colOff>
      <xdr:row>0</xdr:row>
      <xdr:rowOff>63500</xdr:rowOff>
    </xdr:from>
    <xdr:to>
      <xdr:col>12</xdr:col>
      <xdr:colOff>1936858</xdr:colOff>
      <xdr:row>1</xdr:row>
      <xdr:rowOff>60083</xdr:rowOff>
    </xdr:to>
    <xdr:pic>
      <xdr:nvPicPr>
        <xdr:cNvPr id="51" name="50 Imagen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84150" y="63500"/>
          <a:ext cx="1555858" cy="1920633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>
          <a:spLocks noChangeArrowheads="1"/>
        </xdr:cNvSpPr>
      </xdr:nvSpPr>
      <xdr:spPr bwMode="auto">
        <a:xfrm>
          <a:off x="10925175" y="1219200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 txBox="1">
          <a:spLocks noChangeArrowheads="1"/>
        </xdr:cNvSpPr>
      </xdr:nvSpPr>
      <xdr:spPr bwMode="auto">
        <a:xfrm>
          <a:off x="10925175" y="10668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>
          <a:spLocks noChangeArrowheads="1"/>
        </xdr:cNvSpPr>
      </xdr:nvSpPr>
      <xdr:spPr bwMode="auto">
        <a:xfrm>
          <a:off x="10925175" y="1219200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>
          <a:spLocks noChangeArrowheads="1"/>
        </xdr:cNvSpPr>
      </xdr:nvSpPr>
      <xdr:spPr bwMode="auto">
        <a:xfrm>
          <a:off x="10925175" y="110109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10925175" y="103632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10925175" y="100488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 txBox="1">
          <a:spLocks noChangeArrowheads="1"/>
        </xdr:cNvSpPr>
      </xdr:nvSpPr>
      <xdr:spPr bwMode="auto">
        <a:xfrm>
          <a:off x="10925175" y="116109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 txBox="1">
          <a:spLocks noChangeArrowheads="1"/>
        </xdr:cNvSpPr>
      </xdr:nvSpPr>
      <xdr:spPr bwMode="auto">
        <a:xfrm>
          <a:off x="10925175" y="116109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10925175" y="103632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 txBox="1">
          <a:spLocks noChangeArrowheads="1"/>
        </xdr:cNvSpPr>
      </xdr:nvSpPr>
      <xdr:spPr bwMode="auto">
        <a:xfrm>
          <a:off x="10925175" y="10668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 txBox="1">
          <a:spLocks noChangeArrowheads="1"/>
        </xdr:cNvSpPr>
      </xdr:nvSpPr>
      <xdr:spPr bwMode="auto">
        <a:xfrm>
          <a:off x="10925175" y="110109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10925175" y="103632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10925175" y="100488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 txBox="1">
          <a:spLocks noChangeArrowheads="1"/>
        </xdr:cNvSpPr>
      </xdr:nvSpPr>
      <xdr:spPr bwMode="auto">
        <a:xfrm>
          <a:off x="10925175" y="116109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 txBox="1">
          <a:spLocks noChangeArrowheads="1"/>
        </xdr:cNvSpPr>
      </xdr:nvSpPr>
      <xdr:spPr bwMode="auto">
        <a:xfrm>
          <a:off x="10925175" y="116109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10925175" y="103632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 txBox="1">
          <a:spLocks noChangeArrowheads="1"/>
        </xdr:cNvSpPr>
      </xdr:nvSpPr>
      <xdr:spPr bwMode="auto">
        <a:xfrm>
          <a:off x="10925175" y="110109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10925175" y="103632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10925175" y="103632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10925175" y="100488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10925175" y="100488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 txBox="1">
          <a:spLocks noChangeArrowheads="1"/>
        </xdr:cNvSpPr>
      </xdr:nvSpPr>
      <xdr:spPr bwMode="auto">
        <a:xfrm>
          <a:off x="10925175" y="116109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 txBox="1">
          <a:spLocks noChangeArrowheads="1"/>
        </xdr:cNvSpPr>
      </xdr:nvSpPr>
      <xdr:spPr bwMode="auto">
        <a:xfrm>
          <a:off x="10925175" y="116109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10925175" y="103632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 txBox="1">
          <a:spLocks noChangeArrowheads="1"/>
        </xdr:cNvSpPr>
      </xdr:nvSpPr>
      <xdr:spPr bwMode="auto">
        <a:xfrm>
          <a:off x="10925175" y="10668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 txBox="1">
          <a:spLocks noChangeArrowheads="1"/>
        </xdr:cNvSpPr>
      </xdr:nvSpPr>
      <xdr:spPr bwMode="auto">
        <a:xfrm>
          <a:off x="10925175" y="10668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 txBox="1">
          <a:spLocks noChangeArrowheads="1"/>
        </xdr:cNvSpPr>
      </xdr:nvSpPr>
      <xdr:spPr bwMode="auto">
        <a:xfrm>
          <a:off x="10925175" y="10668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10925175" y="9420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 txBox="1">
          <a:spLocks noChangeArrowheads="1"/>
        </xdr:cNvSpPr>
      </xdr:nvSpPr>
      <xdr:spPr bwMode="auto">
        <a:xfrm>
          <a:off x="10925175" y="106680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10925175" y="9420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 txBox="1">
          <a:spLocks noChangeArrowheads="1"/>
        </xdr:cNvSpPr>
      </xdr:nvSpPr>
      <xdr:spPr bwMode="auto">
        <a:xfrm>
          <a:off x="10925175" y="106680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 txBox="1">
          <a:spLocks noChangeArrowheads="1"/>
        </xdr:cNvSpPr>
      </xdr:nvSpPr>
      <xdr:spPr bwMode="auto">
        <a:xfrm>
          <a:off x="10925175" y="106680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4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10925175" y="9420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5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10925175" y="9420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6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0925175" y="9420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10925175" y="10363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10925175" y="10363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10925175" y="10363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10925175" y="10363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10925175" y="10363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10925175" y="103632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10925175" y="9734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10925175" y="9734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10925175" y="9734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10925175" y="9734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10925175" y="9734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10925175" y="9734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>
          <a:spLocks noChangeArrowheads="1"/>
        </xdr:cNvSpPr>
      </xdr:nvSpPr>
      <xdr:spPr bwMode="auto">
        <a:xfrm>
          <a:off x="10925175" y="9734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0" name="Text Box 31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 txBox="1">
          <a:spLocks noChangeArrowheads="1"/>
        </xdr:cNvSpPr>
      </xdr:nvSpPr>
      <xdr:spPr bwMode="auto">
        <a:xfrm>
          <a:off x="10925175" y="9734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1" name="Text Box 3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 txBox="1">
          <a:spLocks noChangeArrowheads="1"/>
        </xdr:cNvSpPr>
      </xdr:nvSpPr>
      <xdr:spPr bwMode="auto">
        <a:xfrm>
          <a:off x="10925175" y="9734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 txBox="1">
          <a:spLocks noChangeArrowheads="1"/>
        </xdr:cNvSpPr>
      </xdr:nvSpPr>
      <xdr:spPr bwMode="auto">
        <a:xfrm>
          <a:off x="10925175" y="9734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ETERMINACI&#211;N%20ENERO%202018%20(CONSULTA%20Y%20PORTAL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ERMINACION ENERO"/>
      <sheetName val="="/>
      <sheetName val="PORTAL SEFIN"/>
    </sheetNames>
    <sheetDataSet>
      <sheetData sheetId="0"/>
      <sheetData sheetId="1">
        <row r="3">
          <cell r="B3">
            <v>4203167.3899999997</v>
          </cell>
          <cell r="C3">
            <v>1030019.63</v>
          </cell>
          <cell r="D3">
            <v>158638.79</v>
          </cell>
          <cell r="E3">
            <v>26550.92</v>
          </cell>
          <cell r="F3">
            <v>0</v>
          </cell>
          <cell r="G3">
            <v>68965.72</v>
          </cell>
          <cell r="H3">
            <v>177261.82</v>
          </cell>
          <cell r="I3">
            <v>94335.05</v>
          </cell>
          <cell r="J3">
            <v>9418.18</v>
          </cell>
          <cell r="K3">
            <v>1566550.78</v>
          </cell>
          <cell r="L3">
            <v>-14222</v>
          </cell>
        </row>
        <row r="4">
          <cell r="B4">
            <v>5768206.7300000004</v>
          </cell>
          <cell r="C4">
            <v>1413544.97</v>
          </cell>
          <cell r="D4">
            <v>329875.83</v>
          </cell>
          <cell r="E4">
            <v>36437.089999999997</v>
          </cell>
          <cell r="F4">
            <v>0</v>
          </cell>
          <cell r="G4">
            <v>94644.95</v>
          </cell>
          <cell r="H4">
            <v>243036.42</v>
          </cell>
          <cell r="I4">
            <v>183755.58</v>
          </cell>
          <cell r="J4">
            <v>12925.02</v>
          </cell>
          <cell r="K4">
            <v>2179515.31</v>
          </cell>
          <cell r="L4">
            <v>18310</v>
          </cell>
        </row>
        <row r="5">
          <cell r="B5">
            <v>23392046.440000001</v>
          </cell>
          <cell r="C5">
            <v>5732407.1799999997</v>
          </cell>
          <cell r="D5">
            <v>1649333.27</v>
          </cell>
          <cell r="E5">
            <v>147764.82</v>
          </cell>
          <cell r="F5">
            <v>0</v>
          </cell>
          <cell r="G5">
            <v>383817.55</v>
          </cell>
          <cell r="H5">
            <v>877954.15</v>
          </cell>
          <cell r="I5">
            <v>1105255.1499999999</v>
          </cell>
          <cell r="J5">
            <v>52415.360000000001</v>
          </cell>
          <cell r="K5">
            <v>7114992.8600000003</v>
          </cell>
          <cell r="L5">
            <v>-27554</v>
          </cell>
        </row>
        <row r="6">
          <cell r="B6">
            <v>5450937.3899999997</v>
          </cell>
          <cell r="C6">
            <v>1335795.6000000001</v>
          </cell>
          <cell r="D6">
            <v>292263.12</v>
          </cell>
          <cell r="E6">
            <v>34432.93</v>
          </cell>
          <cell r="F6">
            <v>0</v>
          </cell>
          <cell r="G6">
            <v>89439.18</v>
          </cell>
          <cell r="H6">
            <v>224009.8</v>
          </cell>
          <cell r="I6">
            <v>150976.66</v>
          </cell>
          <cell r="J6">
            <v>12214.1</v>
          </cell>
          <cell r="K6">
            <v>1945515.67</v>
          </cell>
          <cell r="L6">
            <v>2894641</v>
          </cell>
        </row>
        <row r="7">
          <cell r="B7">
            <v>21595426.579999998</v>
          </cell>
          <cell r="C7">
            <v>5292131.18</v>
          </cell>
          <cell r="D7">
            <v>0</v>
          </cell>
          <cell r="E7">
            <v>136415.79</v>
          </cell>
          <cell r="F7">
            <v>0</v>
          </cell>
          <cell r="G7">
            <v>354338.54</v>
          </cell>
          <cell r="H7">
            <v>843388.78</v>
          </cell>
          <cell r="I7">
            <v>973015.85</v>
          </cell>
          <cell r="J7">
            <v>48389.62</v>
          </cell>
          <cell r="K7">
            <v>7231774.6100000003</v>
          </cell>
          <cell r="L7">
            <v>33853576</v>
          </cell>
        </row>
        <row r="8">
          <cell r="B8">
            <v>8658304.2899999991</v>
          </cell>
          <cell r="C8">
            <v>2121786.39</v>
          </cell>
          <cell r="D8">
            <v>288878.14</v>
          </cell>
          <cell r="E8">
            <v>54693.5</v>
          </cell>
          <cell r="F8">
            <v>0</v>
          </cell>
          <cell r="G8">
            <v>142065.76999999999</v>
          </cell>
          <cell r="H8">
            <v>331866.93</v>
          </cell>
          <cell r="I8">
            <v>275897.7</v>
          </cell>
          <cell r="J8">
            <v>19400.96</v>
          </cell>
          <cell r="K8">
            <v>3501710.44</v>
          </cell>
          <cell r="L8">
            <v>499772</v>
          </cell>
        </row>
        <row r="9">
          <cell r="B9">
            <v>6567068.7000000002</v>
          </cell>
          <cell r="C9">
            <v>1609312.46</v>
          </cell>
          <cell r="D9">
            <v>389601.3</v>
          </cell>
          <cell r="E9">
            <v>41483.410000000003</v>
          </cell>
          <cell r="F9">
            <v>0</v>
          </cell>
          <cell r="G9">
            <v>107752.7</v>
          </cell>
          <cell r="H9">
            <v>257981.97</v>
          </cell>
          <cell r="I9">
            <v>205170.37</v>
          </cell>
          <cell r="J9">
            <v>14715.06</v>
          </cell>
          <cell r="K9">
            <v>2100970.88</v>
          </cell>
          <cell r="L9">
            <v>0</v>
          </cell>
        </row>
        <row r="10">
          <cell r="B10">
            <v>4092978.14</v>
          </cell>
          <cell r="C10">
            <v>1003016.87</v>
          </cell>
          <cell r="D10">
            <v>292878.95</v>
          </cell>
          <cell r="E10">
            <v>25854.86</v>
          </cell>
          <cell r="F10">
            <v>0</v>
          </cell>
          <cell r="G10">
            <v>67157.73</v>
          </cell>
          <cell r="H10">
            <v>165034.97</v>
          </cell>
          <cell r="I10">
            <v>121887.81</v>
          </cell>
          <cell r="J10">
            <v>9171.2800000000007</v>
          </cell>
          <cell r="K10">
            <v>1456063.31</v>
          </cell>
          <cell r="L10">
            <v>-6864</v>
          </cell>
        </row>
        <row r="11">
          <cell r="B11">
            <v>5088093.68</v>
          </cell>
          <cell r="C11">
            <v>1246877.8600000001</v>
          </cell>
          <cell r="D11">
            <v>287417.88</v>
          </cell>
          <cell r="E11">
            <v>32140.89</v>
          </cell>
          <cell r="F11">
            <v>0</v>
          </cell>
          <cell r="G11">
            <v>83485.63</v>
          </cell>
          <cell r="H11">
            <v>191994.77</v>
          </cell>
          <cell r="I11">
            <v>139657.35999999999</v>
          </cell>
          <cell r="J11">
            <v>11401.07</v>
          </cell>
          <cell r="K11">
            <v>1932170.09</v>
          </cell>
          <cell r="L11">
            <v>-624</v>
          </cell>
        </row>
        <row r="12">
          <cell r="B12">
            <v>4932055.84</v>
          </cell>
          <cell r="C12">
            <v>1208639.54</v>
          </cell>
          <cell r="D12">
            <v>48832.58</v>
          </cell>
          <cell r="E12">
            <v>31155.22</v>
          </cell>
          <cell r="F12">
            <v>0</v>
          </cell>
          <cell r="G12">
            <v>80925.350000000006</v>
          </cell>
          <cell r="H12">
            <v>172404.02</v>
          </cell>
          <cell r="I12">
            <v>29466.73</v>
          </cell>
          <cell r="J12">
            <v>11051.43</v>
          </cell>
          <cell r="K12">
            <v>1900214.54</v>
          </cell>
          <cell r="L12">
            <v>-8395</v>
          </cell>
        </row>
        <row r="13">
          <cell r="B13">
            <v>3508371.32</v>
          </cell>
          <cell r="C13">
            <v>859754.32</v>
          </cell>
          <cell r="D13">
            <v>77766.149999999994</v>
          </cell>
          <cell r="E13">
            <v>22161.97</v>
          </cell>
          <cell r="F13">
            <v>0</v>
          </cell>
          <cell r="G13">
            <v>57565.48</v>
          </cell>
          <cell r="H13">
            <v>128759.81</v>
          </cell>
          <cell r="I13">
            <v>36941.75</v>
          </cell>
          <cell r="J13">
            <v>7861.33</v>
          </cell>
          <cell r="K13">
            <v>1114549.68</v>
          </cell>
          <cell r="L13">
            <v>188082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M46"/>
  <sheetViews>
    <sheetView tabSelected="1" view="pageBreakPreview" zoomScale="40" zoomScaleNormal="40" zoomScaleSheetLayoutView="40" workbookViewId="0">
      <selection activeCell="J25" sqref="J25"/>
    </sheetView>
  </sheetViews>
  <sheetFormatPr baseColWidth="10" defaultRowHeight="14.25"/>
  <cols>
    <col min="1" max="1" width="29" style="1" customWidth="1"/>
    <col min="2" max="4" width="32.5703125" style="1" customWidth="1"/>
    <col min="5" max="5" width="31.7109375" style="1" customWidth="1"/>
    <col min="6" max="6" width="24.85546875" style="1" customWidth="1"/>
    <col min="7" max="7" width="32" style="1" customWidth="1"/>
    <col min="8" max="8" width="31.42578125" style="1" customWidth="1"/>
    <col min="9" max="9" width="30.7109375" style="1" customWidth="1"/>
    <col min="10" max="10" width="30.85546875" style="1" customWidth="1"/>
    <col min="11" max="12" width="34.85546875" style="1" customWidth="1"/>
    <col min="13" max="13" width="31" style="1" customWidth="1"/>
    <col min="14" max="14" width="1.28515625" style="1" customWidth="1"/>
    <col min="15" max="15" width="11.42578125" style="1"/>
    <col min="16" max="16" width="25.28515625" style="1" customWidth="1"/>
    <col min="17" max="39" width="11.42578125" style="1"/>
    <col min="40" max="16384" width="11.42578125" style="2"/>
  </cols>
  <sheetData>
    <row r="1" spans="1:39" ht="151.5" customHeight="1" thickBot="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39" s="4" customFormat="1" ht="56.25" customHeight="1" thickBot="1">
      <c r="A2" s="50" t="s">
        <v>1</v>
      </c>
      <c r="B2" s="50" t="s">
        <v>2</v>
      </c>
      <c r="C2" s="50" t="s">
        <v>3</v>
      </c>
      <c r="D2" s="50"/>
      <c r="E2" s="50" t="s">
        <v>4</v>
      </c>
      <c r="F2" s="50" t="s">
        <v>5</v>
      </c>
      <c r="G2" s="50" t="s">
        <v>6</v>
      </c>
      <c r="H2" s="50" t="s">
        <v>7</v>
      </c>
      <c r="I2" s="50" t="s">
        <v>8</v>
      </c>
      <c r="J2" s="50" t="s">
        <v>9</v>
      </c>
      <c r="K2" s="50" t="s">
        <v>10</v>
      </c>
      <c r="L2" s="51" t="s">
        <v>11</v>
      </c>
      <c r="M2" s="53" t="s">
        <v>12</v>
      </c>
      <c r="N2" s="3"/>
    </row>
    <row r="3" spans="1:39" s="4" customFormat="1" ht="66.75" customHeight="1" thickBot="1">
      <c r="A3" s="50"/>
      <c r="B3" s="50"/>
      <c r="C3" s="5">
        <v>0.7</v>
      </c>
      <c r="D3" s="5">
        <v>0.3</v>
      </c>
      <c r="E3" s="50"/>
      <c r="F3" s="50"/>
      <c r="G3" s="50"/>
      <c r="H3" s="50"/>
      <c r="I3" s="50"/>
      <c r="J3" s="50"/>
      <c r="K3" s="50"/>
      <c r="L3" s="52"/>
      <c r="M3" s="53"/>
      <c r="N3" s="3"/>
    </row>
    <row r="4" spans="1:39" ht="29.25" customHeight="1" thickBot="1">
      <c r="A4" s="6" t="s">
        <v>13</v>
      </c>
      <c r="B4" s="7">
        <f>ROUND('[1]='!B3,0)</f>
        <v>4203167</v>
      </c>
      <c r="C4" s="7">
        <f>ROUND('[1]='!C3,0)</f>
        <v>1030020</v>
      </c>
      <c r="D4" s="7">
        <f>ROUND('[1]='!D3,0)</f>
        <v>158639</v>
      </c>
      <c r="E4" s="7">
        <f>ROUND('[1]='!E3,0)</f>
        <v>26551</v>
      </c>
      <c r="F4" s="7">
        <f>ROUND('[1]='!F3,0)</f>
        <v>0</v>
      </c>
      <c r="G4" s="7">
        <f>ROUND('[1]='!G3,0)</f>
        <v>68966</v>
      </c>
      <c r="H4" s="7">
        <f>ROUND('[1]='!H3,0)</f>
        <v>177262</v>
      </c>
      <c r="I4" s="7">
        <f>ROUND('[1]='!I3,0)</f>
        <v>94335</v>
      </c>
      <c r="J4" s="7">
        <f>ROUND('[1]='!J3,0)</f>
        <v>9418</v>
      </c>
      <c r="K4" s="7">
        <f>ROUND('[1]='!K3,0)</f>
        <v>1566551</v>
      </c>
      <c r="L4" s="15">
        <f>ROUND('[1]='!L3,0)</f>
        <v>-14222</v>
      </c>
      <c r="M4" s="8">
        <f>SUM(B4:L4)</f>
        <v>7320687</v>
      </c>
      <c r="N4" s="9">
        <v>7325624.5840751091</v>
      </c>
      <c r="Q4" s="10"/>
    </row>
    <row r="5" spans="1:39" ht="29.25" customHeight="1" thickBot="1">
      <c r="A5" s="11" t="s">
        <v>14</v>
      </c>
      <c r="B5" s="12">
        <f>'[1]='!B4</f>
        <v>5768206.7300000004</v>
      </c>
      <c r="C5" s="12">
        <f>'[1]='!C4</f>
        <v>1413544.97</v>
      </c>
      <c r="D5" s="12">
        <f>'[1]='!D4</f>
        <v>329875.83</v>
      </c>
      <c r="E5" s="12">
        <f>'[1]='!E4</f>
        <v>36437.089999999997</v>
      </c>
      <c r="F5" s="12">
        <f>'[1]='!F4</f>
        <v>0</v>
      </c>
      <c r="G5" s="12">
        <f>'[1]='!G4</f>
        <v>94644.95</v>
      </c>
      <c r="H5" s="12">
        <f>'[1]='!H4</f>
        <v>243036.42</v>
      </c>
      <c r="I5" s="12">
        <f>'[1]='!I4</f>
        <v>183755.58</v>
      </c>
      <c r="J5" s="12">
        <f>'[1]='!J4</f>
        <v>12925.02</v>
      </c>
      <c r="K5" s="12">
        <f>'[1]='!K4</f>
        <v>2179515.31</v>
      </c>
      <c r="L5" s="13">
        <f>'[1]='!L4</f>
        <v>18310</v>
      </c>
      <c r="M5" s="14">
        <f t="shared" ref="M5:M14" si="0">SUM(B5:L5)</f>
        <v>10280251.9</v>
      </c>
      <c r="N5" s="9">
        <v>10087148.153269671</v>
      </c>
      <c r="Q5" s="10"/>
    </row>
    <row r="6" spans="1:39" ht="29.25" customHeight="1" thickBot="1">
      <c r="A6" s="6" t="s">
        <v>15</v>
      </c>
      <c r="B6" s="7">
        <f>'[1]='!B5</f>
        <v>23392046.440000001</v>
      </c>
      <c r="C6" s="7">
        <f>'[1]='!C5</f>
        <v>5732407.1799999997</v>
      </c>
      <c r="D6" s="7">
        <f>'[1]='!D5</f>
        <v>1649333.27</v>
      </c>
      <c r="E6" s="7">
        <f>'[1]='!E5</f>
        <v>147764.82</v>
      </c>
      <c r="F6" s="7">
        <f>'[1]='!F5</f>
        <v>0</v>
      </c>
      <c r="G6" s="7">
        <f>'[1]='!G5</f>
        <v>383817.55</v>
      </c>
      <c r="H6" s="7">
        <f>'[1]='!H5</f>
        <v>877954.15</v>
      </c>
      <c r="I6" s="7">
        <f>'[1]='!I5</f>
        <v>1105255.1499999999</v>
      </c>
      <c r="J6" s="7">
        <f>'[1]='!J5</f>
        <v>52415.360000000001</v>
      </c>
      <c r="K6" s="7">
        <f>'[1]='!K5</f>
        <v>7114992.8600000003</v>
      </c>
      <c r="L6" s="15">
        <f>'[1]='!L5</f>
        <v>-27554</v>
      </c>
      <c r="M6" s="8">
        <f t="shared" si="0"/>
        <v>40428432.780000001</v>
      </c>
      <c r="N6" s="9">
        <v>38195681.677823335</v>
      </c>
      <c r="Q6" s="10"/>
    </row>
    <row r="7" spans="1:39" ht="29.25" customHeight="1" thickBot="1">
      <c r="A7" s="11" t="s">
        <v>16</v>
      </c>
      <c r="B7" s="12">
        <f>'[1]='!B6</f>
        <v>5450937.3899999997</v>
      </c>
      <c r="C7" s="12">
        <f>'[1]='!C6</f>
        <v>1335795.6000000001</v>
      </c>
      <c r="D7" s="12">
        <f>'[1]='!D6</f>
        <v>292263.12</v>
      </c>
      <c r="E7" s="12">
        <f>'[1]='!E6</f>
        <v>34432.93</v>
      </c>
      <c r="F7" s="12">
        <f>'[1]='!F6</f>
        <v>0</v>
      </c>
      <c r="G7" s="12">
        <f>'[1]='!G6</f>
        <v>89439.18</v>
      </c>
      <c r="H7" s="12">
        <f>'[1]='!H6</f>
        <v>224009.8</v>
      </c>
      <c r="I7" s="12">
        <f>'[1]='!I6</f>
        <v>150976.66</v>
      </c>
      <c r="J7" s="12">
        <f>'[1]='!J6</f>
        <v>12214.1</v>
      </c>
      <c r="K7" s="12">
        <f>'[1]='!K6</f>
        <v>1945515.67</v>
      </c>
      <c r="L7" s="13">
        <f>'[1]='!L6</f>
        <v>2894641</v>
      </c>
      <c r="M7" s="14">
        <f t="shared" si="0"/>
        <v>12430225.449999999</v>
      </c>
      <c r="N7" s="9">
        <v>9452981.5911252405</v>
      </c>
      <c r="Q7" s="10"/>
    </row>
    <row r="8" spans="1:39" ht="29.25" customHeight="1" thickBot="1">
      <c r="A8" s="6" t="s">
        <v>17</v>
      </c>
      <c r="B8" s="7">
        <f>'[1]='!B7</f>
        <v>21595426.579999998</v>
      </c>
      <c r="C8" s="7">
        <f>'[1]='!C7</f>
        <v>5292131.18</v>
      </c>
      <c r="D8" s="7">
        <f>'[1]='!D7</f>
        <v>0</v>
      </c>
      <c r="E8" s="7">
        <f>'[1]='!E7</f>
        <v>136415.79</v>
      </c>
      <c r="F8" s="7">
        <f>'[1]='!F7</f>
        <v>0</v>
      </c>
      <c r="G8" s="7">
        <f>'[1]='!G7</f>
        <v>354338.54</v>
      </c>
      <c r="H8" s="7">
        <f>'[1]='!H7</f>
        <v>843388.78</v>
      </c>
      <c r="I8" s="7">
        <f>'[1]='!I7</f>
        <v>973015.85</v>
      </c>
      <c r="J8" s="7">
        <f>'[1]='!J7</f>
        <v>48389.62</v>
      </c>
      <c r="K8" s="7">
        <f>'[1]='!K7</f>
        <v>7231774.6100000003</v>
      </c>
      <c r="L8" s="15">
        <f>'[1]='!L7</f>
        <v>33853576</v>
      </c>
      <c r="M8" s="8">
        <f t="shared" si="0"/>
        <v>70328456.950000003</v>
      </c>
      <c r="N8" s="9">
        <v>46218312.012863129</v>
      </c>
      <c r="Q8" s="10"/>
    </row>
    <row r="9" spans="1:39" ht="29.25" customHeight="1" thickBot="1">
      <c r="A9" s="11" t="s">
        <v>18</v>
      </c>
      <c r="B9" s="12">
        <f>'[1]='!B8</f>
        <v>8658304.2899999991</v>
      </c>
      <c r="C9" s="12">
        <f>'[1]='!C8</f>
        <v>2121786.39</v>
      </c>
      <c r="D9" s="12">
        <f>'[1]='!D8</f>
        <v>288878.14</v>
      </c>
      <c r="E9" s="12">
        <f>'[1]='!E8</f>
        <v>54693.5</v>
      </c>
      <c r="F9" s="12">
        <f>'[1]='!F8</f>
        <v>0</v>
      </c>
      <c r="G9" s="12">
        <f>'[1]='!G8</f>
        <v>142065.76999999999</v>
      </c>
      <c r="H9" s="12">
        <f>'[1]='!H8</f>
        <v>331866.93</v>
      </c>
      <c r="I9" s="12">
        <f>'[1]='!I8</f>
        <v>275897.7</v>
      </c>
      <c r="J9" s="12">
        <f>'[1]='!J8</f>
        <v>19400.96</v>
      </c>
      <c r="K9" s="12">
        <f>'[1]='!K8</f>
        <v>3501710.44</v>
      </c>
      <c r="L9" s="13">
        <f>'[1]='!L8</f>
        <v>499772</v>
      </c>
      <c r="M9" s="14">
        <f t="shared" si="0"/>
        <v>15894376.119999999</v>
      </c>
      <c r="N9" s="9">
        <v>14290485.743763685</v>
      </c>
      <c r="Q9" s="10"/>
    </row>
    <row r="10" spans="1:39" ht="29.25" customHeight="1" thickBot="1">
      <c r="A10" s="6" t="s">
        <v>19</v>
      </c>
      <c r="B10" s="7">
        <f>'[1]='!B9</f>
        <v>6567068.7000000002</v>
      </c>
      <c r="C10" s="7">
        <f>'[1]='!C9</f>
        <v>1609312.46</v>
      </c>
      <c r="D10" s="7">
        <f>'[1]='!D9</f>
        <v>389601.3</v>
      </c>
      <c r="E10" s="7">
        <f>'[1]='!E9</f>
        <v>41483.410000000003</v>
      </c>
      <c r="F10" s="7">
        <f>'[1]='!F9</f>
        <v>0</v>
      </c>
      <c r="G10" s="7">
        <f>'[1]='!G9</f>
        <v>107752.7</v>
      </c>
      <c r="H10" s="7">
        <f>'[1]='!H9</f>
        <v>257981.97</v>
      </c>
      <c r="I10" s="7">
        <f>'[1]='!I9</f>
        <v>205170.37</v>
      </c>
      <c r="J10" s="7">
        <f>'[1]='!J9</f>
        <v>14715.06</v>
      </c>
      <c r="K10" s="7">
        <f>'[1]='!K9</f>
        <v>2100970.88</v>
      </c>
      <c r="L10" s="15">
        <f>'[1]='!L9</f>
        <v>0</v>
      </c>
      <c r="M10" s="8">
        <f t="shared" si="0"/>
        <v>11294056.850000001</v>
      </c>
      <c r="N10" s="9">
        <v>10532812.624183219</v>
      </c>
      <c r="Q10" s="10"/>
    </row>
    <row r="11" spans="1:39" ht="29.25" customHeight="1" thickBot="1">
      <c r="A11" s="11" t="s">
        <v>20</v>
      </c>
      <c r="B11" s="12">
        <f>'[1]='!B10</f>
        <v>4092978.14</v>
      </c>
      <c r="C11" s="12">
        <f>'[1]='!C10</f>
        <v>1003016.87</v>
      </c>
      <c r="D11" s="12">
        <f>'[1]='!D10</f>
        <v>292878.95</v>
      </c>
      <c r="E11" s="12">
        <f>'[1]='!E10</f>
        <v>25854.86</v>
      </c>
      <c r="F11" s="12">
        <f>'[1]='!F10</f>
        <v>0</v>
      </c>
      <c r="G11" s="12">
        <f>'[1]='!G10</f>
        <v>67157.73</v>
      </c>
      <c r="H11" s="12">
        <f>'[1]='!H10</f>
        <v>165034.97</v>
      </c>
      <c r="I11" s="12">
        <f>'[1]='!I10</f>
        <v>121887.81</v>
      </c>
      <c r="J11" s="12">
        <f>'[1]='!J10</f>
        <v>9171.2800000000007</v>
      </c>
      <c r="K11" s="12">
        <f>'[1]='!K10</f>
        <v>1456063.31</v>
      </c>
      <c r="L11" s="13">
        <f>'[1]='!L10</f>
        <v>-6864</v>
      </c>
      <c r="M11" s="14">
        <f t="shared" si="0"/>
        <v>7227179.9199999999</v>
      </c>
      <c r="N11" s="9">
        <v>6514633.5508965496</v>
      </c>
      <c r="Q11" s="10"/>
    </row>
    <row r="12" spans="1:39" ht="29.25" customHeight="1" thickBot="1">
      <c r="A12" s="6" t="s">
        <v>21</v>
      </c>
      <c r="B12" s="7">
        <f>'[1]='!B11</f>
        <v>5088093.68</v>
      </c>
      <c r="C12" s="7">
        <f>'[1]='!C11</f>
        <v>1246877.8600000001</v>
      </c>
      <c r="D12" s="7">
        <f>'[1]='!D11</f>
        <v>287417.88</v>
      </c>
      <c r="E12" s="7">
        <f>'[1]='!E11</f>
        <v>32140.89</v>
      </c>
      <c r="F12" s="7">
        <f>'[1]='!F11</f>
        <v>0</v>
      </c>
      <c r="G12" s="7">
        <f>'[1]='!G11</f>
        <v>83485.63</v>
      </c>
      <c r="H12" s="7">
        <f>'[1]='!H11</f>
        <v>191994.77</v>
      </c>
      <c r="I12" s="7">
        <f>'[1]='!I11</f>
        <v>139657.35999999999</v>
      </c>
      <c r="J12" s="7">
        <f>'[1]='!J11</f>
        <v>11401.07</v>
      </c>
      <c r="K12" s="7">
        <f>'[1]='!K11</f>
        <v>1932170.09</v>
      </c>
      <c r="L12" s="15">
        <f>'[1]='!L11</f>
        <v>-624</v>
      </c>
      <c r="M12" s="8">
        <f t="shared" si="0"/>
        <v>9012615.2300000004</v>
      </c>
      <c r="N12" s="9">
        <v>8058342.1908190576</v>
      </c>
      <c r="Q12" s="10"/>
    </row>
    <row r="13" spans="1:39" ht="29.25" customHeight="1" thickBot="1">
      <c r="A13" s="11" t="s">
        <v>22</v>
      </c>
      <c r="B13" s="12">
        <f>'[1]='!B12</f>
        <v>4932055.84</v>
      </c>
      <c r="C13" s="12">
        <f>'[1]='!C12</f>
        <v>1208639.54</v>
      </c>
      <c r="D13" s="12">
        <f>'[1]='!D12</f>
        <v>48832.58</v>
      </c>
      <c r="E13" s="12">
        <f>'[1]='!E12</f>
        <v>31155.22</v>
      </c>
      <c r="F13" s="12">
        <f>'[1]='!F12</f>
        <v>0</v>
      </c>
      <c r="G13" s="12">
        <f>'[1]='!G12</f>
        <v>80925.350000000006</v>
      </c>
      <c r="H13" s="12">
        <f>'[1]='!H12</f>
        <v>172404.02</v>
      </c>
      <c r="I13" s="12">
        <f>'[1]='!I12</f>
        <v>29466.73</v>
      </c>
      <c r="J13" s="12">
        <f>'[1]='!J12</f>
        <v>11051.43</v>
      </c>
      <c r="K13" s="12">
        <f>'[1]='!K12</f>
        <v>1900214.54</v>
      </c>
      <c r="L13" s="13">
        <f>'[1]='!L12</f>
        <v>-8395</v>
      </c>
      <c r="M13" s="14">
        <f t="shared" si="0"/>
        <v>8406350.25</v>
      </c>
      <c r="N13" s="9">
        <v>7138102.7492167363</v>
      </c>
      <c r="Q13" s="10"/>
    </row>
    <row r="14" spans="1:39" ht="29.25" customHeight="1" thickBot="1">
      <c r="A14" s="6" t="s">
        <v>23</v>
      </c>
      <c r="B14" s="7">
        <f>'[1]='!B13</f>
        <v>3508371.32</v>
      </c>
      <c r="C14" s="7">
        <f>'[1]='!C13</f>
        <v>859754.32</v>
      </c>
      <c r="D14" s="7">
        <f>'[1]='!D13</f>
        <v>77766.149999999994</v>
      </c>
      <c r="E14" s="7">
        <f>'[1]='!E13</f>
        <v>22161.97</v>
      </c>
      <c r="F14" s="7">
        <f>'[1]='!F13</f>
        <v>0</v>
      </c>
      <c r="G14" s="7">
        <f>'[1]='!G13</f>
        <v>57565.48</v>
      </c>
      <c r="H14" s="7">
        <f>'[1]='!H13</f>
        <v>128759.81</v>
      </c>
      <c r="I14" s="7">
        <f>'[1]='!I13</f>
        <v>36941.75</v>
      </c>
      <c r="J14" s="7">
        <f>'[1]='!J13</f>
        <v>7861.33</v>
      </c>
      <c r="K14" s="7">
        <f>'[1]='!K13</f>
        <v>1114549.68</v>
      </c>
      <c r="L14" s="15">
        <f>'[1]='!L13</f>
        <v>188082</v>
      </c>
      <c r="M14" s="8">
        <f t="shared" si="0"/>
        <v>6001813.8099999996</v>
      </c>
      <c r="N14" s="9">
        <v>5572340.8719642879</v>
      </c>
      <c r="Q14" s="10"/>
    </row>
    <row r="15" spans="1:39" s="20" customFormat="1" ht="42.75" customHeight="1" thickBot="1">
      <c r="A15" s="16" t="s">
        <v>24</v>
      </c>
      <c r="B15" s="17">
        <f>SUM(B4:B14)</f>
        <v>93256656.110000014</v>
      </c>
      <c r="C15" s="17">
        <f t="shared" ref="C15:L15" si="1">SUM(C4:C14)</f>
        <v>22853286.370000001</v>
      </c>
      <c r="D15" s="17">
        <f t="shared" si="1"/>
        <v>3815486.22</v>
      </c>
      <c r="E15" s="17">
        <f t="shared" si="1"/>
        <v>589091.48</v>
      </c>
      <c r="F15" s="17">
        <f t="shared" si="1"/>
        <v>0</v>
      </c>
      <c r="G15" s="17">
        <f t="shared" si="1"/>
        <v>1530158.88</v>
      </c>
      <c r="H15" s="17">
        <f t="shared" si="1"/>
        <v>3613693.620000001</v>
      </c>
      <c r="I15" s="17">
        <f t="shared" si="1"/>
        <v>3316359.96</v>
      </c>
      <c r="J15" s="17">
        <f t="shared" si="1"/>
        <v>208963.22999999998</v>
      </c>
      <c r="K15" s="17">
        <f t="shared" si="1"/>
        <v>32044028.389999997</v>
      </c>
      <c r="L15" s="17">
        <f t="shared" si="1"/>
        <v>37396722</v>
      </c>
      <c r="M15" s="17">
        <f>SUM(M4:M14)</f>
        <v>198624446.25999996</v>
      </c>
      <c r="N15" s="9"/>
      <c r="O15" s="18"/>
      <c r="P15" s="19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ht="27" customHeight="1">
      <c r="A16" s="54" t="s">
        <v>25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21"/>
    </row>
    <row r="17" spans="1:39" s="22" customFormat="1" ht="18">
      <c r="B17" s="23"/>
      <c r="C17" s="23"/>
      <c r="D17" s="23"/>
      <c r="E17" s="23"/>
      <c r="F17" s="23"/>
      <c r="G17" s="23"/>
      <c r="H17" s="24"/>
      <c r="I17" s="24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</row>
    <row r="18" spans="1:39" s="31" customFormat="1" ht="33" customHeight="1">
      <c r="A18" s="55" t="s">
        <v>26</v>
      </c>
      <c r="B18" s="56"/>
      <c r="C18" s="56"/>
      <c r="D18" s="26"/>
      <c r="E18" s="27" t="s">
        <v>27</v>
      </c>
      <c r="F18" s="28"/>
      <c r="G18" s="27" t="s">
        <v>28</v>
      </c>
      <c r="H18" s="29"/>
      <c r="I18" s="29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</row>
    <row r="19" spans="1:39" s="22" customFormat="1" ht="24.75" customHeight="1">
      <c r="A19" s="48" t="s">
        <v>29</v>
      </c>
      <c r="B19" s="48"/>
      <c r="C19" s="48"/>
      <c r="D19" s="32"/>
      <c r="E19" s="33">
        <v>388569402</v>
      </c>
      <c r="F19" s="34" t="s">
        <v>30</v>
      </c>
      <c r="G19" s="33">
        <f>ROUND(E19*0.24,2)</f>
        <v>93256656.480000004</v>
      </c>
      <c r="H19" s="24"/>
      <c r="I19" s="24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</row>
    <row r="20" spans="1:39" s="22" customFormat="1" ht="24.75" customHeight="1">
      <c r="A20" s="48" t="s">
        <v>31</v>
      </c>
      <c r="B20" s="48"/>
      <c r="C20" s="48"/>
      <c r="D20" s="32"/>
      <c r="E20" s="33">
        <v>22853285</v>
      </c>
      <c r="F20" s="34" t="s">
        <v>32</v>
      </c>
      <c r="G20" s="33">
        <f>E20+1</f>
        <v>22853286</v>
      </c>
      <c r="H20" s="24"/>
      <c r="I20" s="24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</row>
    <row r="21" spans="1:39" s="22" customFormat="1" ht="24.75" customHeight="1">
      <c r="A21" s="48" t="s">
        <v>33</v>
      </c>
      <c r="B21" s="48"/>
      <c r="C21" s="48"/>
      <c r="D21" s="32"/>
      <c r="E21" s="33">
        <v>3815486</v>
      </c>
      <c r="F21" s="34" t="s">
        <v>32</v>
      </c>
      <c r="G21" s="33">
        <f>E21</f>
        <v>3815486</v>
      </c>
      <c r="H21" s="24"/>
      <c r="I21" s="24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</row>
    <row r="22" spans="1:39" s="22" customFormat="1" ht="24.75" customHeight="1">
      <c r="A22" s="48" t="s">
        <v>4</v>
      </c>
      <c r="B22" s="48"/>
      <c r="C22" s="48"/>
      <c r="D22" s="32"/>
      <c r="E22" s="33">
        <v>2945457</v>
      </c>
      <c r="F22" s="34" t="s">
        <v>34</v>
      </c>
      <c r="G22" s="33">
        <f>ROUND(E22*0.2,2)</f>
        <v>589091.4</v>
      </c>
      <c r="H22" s="24"/>
      <c r="I22" s="24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</row>
    <row r="23" spans="1:39" s="22" customFormat="1" ht="27.75" hidden="1" customHeight="1">
      <c r="A23" s="48" t="s">
        <v>5</v>
      </c>
      <c r="B23" s="48"/>
      <c r="C23" s="48"/>
      <c r="D23" s="32"/>
      <c r="E23" s="33"/>
      <c r="F23" s="34" t="s">
        <v>34</v>
      </c>
      <c r="G23" s="33">
        <f t="shared" ref="G23:G28" si="2">ROUND(E23*0.24,2)</f>
        <v>0</v>
      </c>
      <c r="H23" s="24"/>
      <c r="I23" s="24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</row>
    <row r="24" spans="1:39" s="22" customFormat="1" ht="24" customHeight="1">
      <c r="A24" s="48" t="s">
        <v>6</v>
      </c>
      <c r="B24" s="48"/>
      <c r="C24" s="48"/>
      <c r="D24" s="32"/>
      <c r="E24" s="33">
        <v>7650793</v>
      </c>
      <c r="F24" s="34" t="s">
        <v>34</v>
      </c>
      <c r="G24" s="33">
        <f>ROUND(E24*0.2,2)</f>
        <v>1530158.6</v>
      </c>
      <c r="H24" s="24"/>
      <c r="I24" s="24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</row>
    <row r="25" spans="1:39" s="22" customFormat="1" ht="27" customHeight="1">
      <c r="A25" s="48" t="s">
        <v>7</v>
      </c>
      <c r="B25" s="48"/>
      <c r="C25" s="48"/>
      <c r="D25" s="32"/>
      <c r="E25" s="33">
        <v>15057056</v>
      </c>
      <c r="F25" s="34" t="s">
        <v>30</v>
      </c>
      <c r="G25" s="33">
        <f>ROUND(E25*0.24,2)+1</f>
        <v>3613694.44</v>
      </c>
      <c r="H25" s="24"/>
      <c r="I25" s="24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</row>
    <row r="26" spans="1:39" s="22" customFormat="1" ht="47.25" customHeight="1">
      <c r="A26" s="48" t="s">
        <v>8</v>
      </c>
      <c r="B26" s="48"/>
      <c r="C26" s="48"/>
      <c r="D26" s="32"/>
      <c r="E26" s="33">
        <v>16581800</v>
      </c>
      <c r="F26" s="34" t="s">
        <v>34</v>
      </c>
      <c r="G26" s="33">
        <f>ROUND(E26*0.2,2)</f>
        <v>3316360</v>
      </c>
      <c r="H26" s="24"/>
      <c r="I26" s="24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</row>
    <row r="27" spans="1:39" s="22" customFormat="1" ht="45.75" customHeight="1">
      <c r="A27" s="48" t="s">
        <v>9</v>
      </c>
      <c r="B27" s="48"/>
      <c r="C27" s="48"/>
      <c r="D27" s="32"/>
      <c r="E27" s="33">
        <v>1044817</v>
      </c>
      <c r="F27" s="34" t="s">
        <v>34</v>
      </c>
      <c r="G27" s="33">
        <f>ROUND(E27*0.2,2)</f>
        <v>208963.4</v>
      </c>
      <c r="H27" s="24"/>
      <c r="I27" s="24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</row>
    <row r="28" spans="1:39" s="22" customFormat="1" ht="32.25" customHeight="1">
      <c r="A28" s="48" t="s">
        <v>10</v>
      </c>
      <c r="B28" s="48"/>
      <c r="C28" s="48"/>
      <c r="D28" s="32"/>
      <c r="E28" s="33">
        <v>133516784</v>
      </c>
      <c r="F28" s="34" t="s">
        <v>30</v>
      </c>
      <c r="G28" s="33">
        <f t="shared" si="2"/>
        <v>32044028.16</v>
      </c>
      <c r="H28" s="24"/>
      <c r="I28" s="24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</row>
    <row r="29" spans="1:39" s="22" customFormat="1" ht="32.25" customHeight="1">
      <c r="A29" s="35" t="s">
        <v>11</v>
      </c>
      <c r="B29" s="35"/>
      <c r="C29" s="35"/>
      <c r="D29" s="32"/>
      <c r="E29" s="33">
        <v>93228069</v>
      </c>
      <c r="F29" s="34"/>
      <c r="G29" s="33">
        <v>37396722</v>
      </c>
      <c r="H29" s="24"/>
      <c r="I29" s="24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</row>
    <row r="30" spans="1:39" s="22" customFormat="1" ht="29.25" customHeight="1" thickBot="1">
      <c r="A30" s="58" t="s">
        <v>24</v>
      </c>
      <c r="B30" s="58"/>
      <c r="C30" s="58"/>
      <c r="D30" s="36"/>
      <c r="E30" s="37">
        <f>SUM(E19:E29)</f>
        <v>685262949</v>
      </c>
      <c r="F30" s="38"/>
      <c r="G30" s="37">
        <f>SUM(G19:G29)</f>
        <v>198624446.48000002</v>
      </c>
      <c r="H30" s="24"/>
      <c r="I30" s="24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</row>
    <row r="31" spans="1:39" s="22" customFormat="1" ht="18.75" thickTop="1">
      <c r="A31" s="24"/>
      <c r="B31" s="24"/>
      <c r="C31" s="24"/>
      <c r="D31" s="24"/>
      <c r="E31" s="24"/>
      <c r="F31" s="24"/>
      <c r="G31" s="24"/>
      <c r="H31" s="24"/>
      <c r="I31" s="24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</row>
    <row r="32" spans="1:39">
      <c r="A32" s="39"/>
      <c r="B32" s="39"/>
      <c r="C32" s="39"/>
      <c r="D32" s="39"/>
      <c r="E32" s="39"/>
      <c r="F32" s="39"/>
      <c r="G32" s="39"/>
      <c r="H32" s="39"/>
      <c r="I32" s="39"/>
    </row>
    <row r="33" spans="1:10">
      <c r="A33" s="39"/>
      <c r="B33" s="39"/>
      <c r="C33" s="39"/>
      <c r="D33" s="39"/>
      <c r="E33" s="39"/>
      <c r="F33" s="39"/>
      <c r="G33" s="39"/>
      <c r="H33" s="39"/>
      <c r="I33" s="39"/>
    </row>
    <row r="34" spans="1:10" ht="18">
      <c r="A34" s="57"/>
      <c r="B34" s="57"/>
      <c r="C34" s="57"/>
      <c r="D34" s="40"/>
      <c r="E34" s="41"/>
      <c r="F34" s="42"/>
      <c r="G34" s="41"/>
      <c r="H34" s="41"/>
      <c r="I34" s="42"/>
      <c r="J34" s="41"/>
    </row>
    <row r="35" spans="1:10" ht="18">
      <c r="A35" s="57"/>
      <c r="B35" s="57"/>
      <c r="C35" s="57"/>
      <c r="D35" s="40"/>
      <c r="E35" s="41"/>
      <c r="F35" s="42"/>
      <c r="G35" s="41"/>
      <c r="H35" s="41"/>
      <c r="I35" s="42"/>
      <c r="J35" s="41"/>
    </row>
    <row r="36" spans="1:10" s="1" customFormat="1" ht="18">
      <c r="A36" s="57"/>
      <c r="B36" s="57"/>
      <c r="C36" s="57"/>
      <c r="D36" s="40"/>
      <c r="E36" s="41"/>
      <c r="F36" s="42"/>
      <c r="G36" s="41"/>
      <c r="H36" s="41"/>
      <c r="I36" s="42"/>
      <c r="J36" s="41"/>
    </row>
    <row r="37" spans="1:10" s="1" customFormat="1" ht="18">
      <c r="A37" s="57"/>
      <c r="B37" s="57"/>
      <c r="C37" s="57"/>
      <c r="D37" s="40"/>
      <c r="E37" s="41"/>
      <c r="F37" s="42"/>
      <c r="G37" s="41"/>
      <c r="H37" s="41"/>
      <c r="I37" s="42"/>
      <c r="J37" s="41"/>
    </row>
    <row r="38" spans="1:10" s="1" customFormat="1" ht="18">
      <c r="A38" s="57"/>
      <c r="B38" s="57"/>
      <c r="C38" s="57"/>
      <c r="D38" s="40"/>
      <c r="E38" s="41"/>
      <c r="F38" s="42"/>
      <c r="G38" s="41"/>
      <c r="H38" s="41"/>
      <c r="I38" s="42"/>
      <c r="J38" s="41"/>
    </row>
    <row r="39" spans="1:10" s="1" customFormat="1" ht="18">
      <c r="A39" s="57"/>
      <c r="B39" s="57"/>
      <c r="C39" s="57"/>
      <c r="D39" s="40"/>
      <c r="E39" s="41"/>
      <c r="F39" s="42"/>
      <c r="G39" s="41"/>
      <c r="H39" s="41"/>
      <c r="I39" s="42"/>
      <c r="J39" s="41"/>
    </row>
    <row r="40" spans="1:10" s="1" customFormat="1" ht="18">
      <c r="A40" s="57"/>
      <c r="B40" s="57"/>
      <c r="C40" s="57"/>
      <c r="D40" s="40"/>
      <c r="E40" s="41"/>
      <c r="F40" s="42"/>
      <c r="G40" s="41"/>
      <c r="H40" s="41"/>
      <c r="I40" s="42"/>
      <c r="J40" s="41"/>
    </row>
    <row r="41" spans="1:10" s="1" customFormat="1" ht="18">
      <c r="A41" s="57"/>
      <c r="B41" s="57"/>
      <c r="C41" s="57"/>
      <c r="D41" s="40"/>
      <c r="E41" s="41"/>
      <c r="F41" s="42"/>
      <c r="G41" s="41"/>
      <c r="H41" s="41"/>
      <c r="I41" s="42"/>
      <c r="J41" s="41"/>
    </row>
    <row r="42" spans="1:10" s="1" customFormat="1" ht="18">
      <c r="A42" s="57"/>
      <c r="B42" s="57"/>
      <c r="C42" s="57"/>
      <c r="D42" s="43"/>
      <c r="E42" s="41"/>
      <c r="F42" s="42"/>
      <c r="G42" s="41"/>
      <c r="H42" s="41"/>
      <c r="I42" s="42"/>
      <c r="J42" s="41"/>
    </row>
    <row r="43" spans="1:10" s="1" customFormat="1" ht="18">
      <c r="A43" s="57"/>
      <c r="B43" s="57"/>
      <c r="C43" s="57"/>
      <c r="D43" s="40"/>
      <c r="E43" s="41"/>
      <c r="F43" s="42"/>
      <c r="G43" s="41"/>
      <c r="H43" s="41"/>
      <c r="I43" s="42"/>
      <c r="J43" s="41"/>
    </row>
    <row r="44" spans="1:10" s="1" customFormat="1" ht="18">
      <c r="A44" s="39"/>
      <c r="B44" s="39"/>
      <c r="C44" s="39"/>
      <c r="D44" s="44"/>
      <c r="E44" s="44"/>
      <c r="F44" s="44"/>
      <c r="G44" s="44"/>
      <c r="H44" s="44"/>
      <c r="I44" s="44"/>
      <c r="J44" s="44"/>
    </row>
    <row r="45" spans="1:10" s="1" customFormat="1" ht="15.75">
      <c r="A45" s="39"/>
      <c r="B45" s="39"/>
      <c r="C45" s="39"/>
      <c r="D45" s="45"/>
      <c r="E45" s="45"/>
      <c r="F45" s="41"/>
      <c r="G45" s="41"/>
      <c r="H45" s="41"/>
      <c r="I45" s="42"/>
    </row>
    <row r="46" spans="1:10" ht="15.75">
      <c r="D46" s="46"/>
      <c r="E46" s="46"/>
      <c r="F46" s="46"/>
      <c r="G46" s="46"/>
      <c r="I46" s="47"/>
    </row>
  </sheetData>
  <mergeCells count="36">
    <mergeCell ref="A42:C42"/>
    <mergeCell ref="A43:C43"/>
    <mergeCell ref="A36:C36"/>
    <mergeCell ref="A37:C37"/>
    <mergeCell ref="A38:C38"/>
    <mergeCell ref="A39:C39"/>
    <mergeCell ref="A40:C40"/>
    <mergeCell ref="A41:C41"/>
    <mergeCell ref="A35:C35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30:C30"/>
    <mergeCell ref="A34:C34"/>
    <mergeCell ref="A19:C19"/>
    <mergeCell ref="A1:N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A16:K16"/>
    <mergeCell ref="A18:C18"/>
  </mergeCells>
  <printOptions horizontalCentered="1"/>
  <pageMargins left="0.7" right="0.7" top="0.75" bottom="0.75" header="0.3" footer="0.3"/>
  <pageSetup scale="2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Matula</dc:creator>
  <cp:lastModifiedBy>Matula</cp:lastModifiedBy>
  <cp:lastPrinted>2018-04-04T21:24:42Z</cp:lastPrinted>
  <dcterms:created xsi:type="dcterms:W3CDTF">2018-04-04T15:33:00Z</dcterms:created>
  <dcterms:modified xsi:type="dcterms:W3CDTF">2018-04-04T21:33:43Z</dcterms:modified>
</cp:coreProperties>
</file>