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tula\Desktop\CALCULO 2018 PARTICIPACIONES\JULIO\"/>
    </mc:Choice>
  </mc:AlternateContent>
  <bookViews>
    <workbookView xWindow="0" yWindow="0" windowWidth="20490" windowHeight="7320" tabRatio="872"/>
  </bookViews>
  <sheets>
    <sheet name="PORTAL SEFIN" sheetId="33" r:id="rId1"/>
  </sheets>
  <definedNames>
    <definedName name="_xlnm.Print_Area" localSheetId="0">'PORTAL SEFIN'!$A$1:$O$32</definedName>
  </definedNames>
  <calcPr calcId="162913"/>
</workbook>
</file>

<file path=xl/calcChain.xml><?xml version="1.0" encoding="utf-8"?>
<calcChain xmlns="http://schemas.openxmlformats.org/spreadsheetml/2006/main">
  <c r="G27" i="33" l="1"/>
  <c r="E33" i="33"/>
  <c r="C15" i="33" l="1"/>
  <c r="G31" i="33" l="1"/>
  <c r="G30" i="33"/>
  <c r="G29" i="33"/>
  <c r="G24" i="33"/>
  <c r="G23" i="33"/>
  <c r="G21" i="33"/>
  <c r="G22" i="33"/>
  <c r="G25" i="33" l="1"/>
  <c r="G26" i="33"/>
  <c r="G28" i="33"/>
  <c r="G33" i="33" s="1"/>
  <c r="F15" i="33" l="1"/>
  <c r="L15" i="33" l="1"/>
  <c r="M14" i="33" l="1"/>
  <c r="M6" i="33"/>
  <c r="M8" i="33"/>
  <c r="M9" i="33"/>
  <c r="M11" i="33"/>
  <c r="M5" i="33"/>
  <c r="M7" i="33"/>
  <c r="M10" i="33"/>
  <c r="D15" i="33"/>
  <c r="M4" i="33"/>
  <c r="M12" i="33"/>
  <c r="E15" i="33"/>
  <c r="I15" i="33"/>
  <c r="B15" i="33"/>
  <c r="K15" i="33"/>
  <c r="J15" i="33"/>
  <c r="M13" i="33"/>
  <c r="G15" i="33"/>
  <c r="H15" i="33"/>
  <c r="M15" i="33" l="1"/>
</calcChain>
</file>

<file path=xl/sharedStrings.xml><?xml version="1.0" encoding="utf-8"?>
<sst xmlns="http://schemas.openxmlformats.org/spreadsheetml/2006/main" count="55" uniqueCount="40">
  <si>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</si>
  <si>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</si>
  <si>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</si>
  <si>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</si>
  <si>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</si>
  <si>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</si>
  <si>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</si>
  <si>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</si>
  <si>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</si>
  <si>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</si>
  <si>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</si>
  <si>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</si>
  <si>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</si>
  <si>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</si>
  <si>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X 20%=</t>
  </si>
  <si>
    <t xml:space="preserve">X 100%= </t>
  </si>
  <si>
    <t>ESTADO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</si>
  <si>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</si>
  <si>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</si>
  <si>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</si>
  <si>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</si>
  <si>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</si>
  <si>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</si>
  <si>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</si>
  <si>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</si>
  <si>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</si>
  <si>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</si>
  <si>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* Ingresos causados en ejercicios fiscales anteriores al ejercicio 2010.</t>
  </si>
  <si>
    <t>Fondo de Fomento Municipal (30%)</t>
  </si>
  <si>
    <t>Nombre 
del 
Municipio</t>
  </si>
  <si>
    <t>Fondo General de 
Participaciones</t>
  </si>
  <si>
    <t>Fondo ISR</t>
  </si>
  <si>
    <t>Fondo de Fomento Municipal (BASE 2013+70%)</t>
  </si>
  <si>
    <t>PARTICIPACIONES A MUNICIPIOS JULIO 2018</t>
  </si>
  <si>
    <t>JULIO 2018</t>
  </si>
  <si>
    <r>
      <t xml:space="preserve">Art. 4°.-A, Fracción I de la Ley de Coordinación Fiscal (Gasolinas) </t>
    </r>
    <r>
      <rPr>
        <b/>
        <sz val="17"/>
        <rFont val="Arial"/>
        <family val="2"/>
      </rPr>
      <t>1/</t>
    </r>
  </si>
  <si>
    <r>
      <t>Impuesto Especial sobre Producción y Servicios</t>
    </r>
    <r>
      <rPr>
        <b/>
        <sz val="17"/>
        <rFont val="Arial"/>
        <family val="2"/>
      </rPr>
      <t xml:space="preserve"> 1A/</t>
    </r>
  </si>
  <si>
    <r>
      <t>/1A</t>
    </r>
    <r>
      <rPr>
        <sz val="14"/>
        <rFont val="Arial"/>
        <family val="2"/>
      </rPr>
      <t xml:space="preserve"> Se aplicó la segunda deducción de manera proporcional del 1° Ajuste Cuatrimestral 2018. Teniendo un saldo pendiente de deducir  por el importe total de: </t>
    </r>
    <r>
      <rPr>
        <sz val="14"/>
        <color rgb="FFFF0000"/>
        <rFont val="Arial"/>
        <family val="2"/>
      </rPr>
      <t>-2,618,813.71</t>
    </r>
  </si>
  <si>
    <t>Proporción del 1° Ajuste Cuatrimetral del Impuesto sobre Producción y Servicios</t>
  </si>
  <si>
    <r>
      <t xml:space="preserve">/1 </t>
    </r>
    <r>
      <rPr>
        <sz val="14"/>
        <rFont val="Arial"/>
        <family val="2"/>
      </rPr>
      <t>Se compensa las participaciones del mes con el Ajuste de Coeficientes al Art. 4°.-A, Fracción I de la Ley de Coordinación Fiscal (Gasolinas), determinado en el mes de junio del 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</si>
</sst>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&quot;$&quot;* #,##0_-;\-&quot;$&quot;* #,##0_-;_-&quot;$&quot;* &quot;-&quot;??_-;_-@_-"/>
    <numFmt numFmtId="167" formatCode="_-* #,##0_-;\-* #,##0_-;_-* &quot;-&quot;??_-;_-@_-"/>
    <numFmt numFmtId="168" formatCode="#,##0_ ;[Red]\-#,##0\ "/>
  </numFmts>
  <fonts count="38">
    <font>
      <sz val="10"/>
      <name val="Arial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7"/>
      <color theme="1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4"/>
      <color rgb="FFFF0000"/>
      <name val="Arial"/>
      <family val="2"/>
    </font>
    <font>
      <sz val="17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60">
    <xf numFmtId="0" fontId="0" fillId="0" borderId="0"/>
    <xf numFmtId="0" fontId="8" fillId="0" borderId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43" fontId="12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16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8" fillId="0" borderId="0"/>
    <xf numFmtId="0" fontId="11" fillId="0" borderId="0"/>
    <xf numFmtId="0" fontId="8" fillId="0" borderId="0"/>
    <xf numFmtId="0" fontId="8" fillId="0" borderId="0">
      <alignment wrapText="1"/>
    </xf>
    <xf numFmtId="0" fontId="14" fillId="0" borderId="0"/>
    <xf numFmtId="0" fontId="11" fillId="0" borderId="0"/>
    <xf numFmtId="0" fontId="11" fillId="0" borderId="0"/>
    <xf numFmtId="0" fontId="8" fillId="0" borderId="0">
      <alignment wrapText="1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5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5" fillId="0" borderId="0" applyFont="0" applyFill="0" applyBorder="0" applyAlignment="0" applyProtection="0"/>
    <xf numFmtId="0" fontId="4" fillId="0" borderId="0"/>
    <xf numFmtId="0" fontId="16" fillId="0" borderId="0"/>
    <xf numFmtId="44" fontId="16" fillId="0" borderId="0" applyFont="0" applyFill="0" applyBorder="0" applyAlignment="0" applyProtection="0"/>
    <xf numFmtId="0" fontId="16" fillId="7" borderId="0" applyNumberFormat="0" applyBorder="0" applyAlignment="0" applyProtection="0"/>
    <xf numFmtId="0" fontId="16" fillId="0" borderId="0"/>
    <xf numFmtId="0" fontId="3" fillId="0" borderId="0"/>
    <xf numFmtId="0" fontId="2" fillId="0" borderId="0"/>
    <xf numFmtId="0" fontId="1" fillId="0" borderId="0"/>
  </cellStyleXfs>
  <cellXfs count="63">
    <xf numFmtId="0" fontId="0" fillId="0" borderId="0" xfId="0"/>
    <xf numFmtId="0" fontId="18" fillId="2" borderId="0" xfId="47" applyFont="1" applyFill="1"/>
    <xf numFmtId="0" fontId="18" fillId="0" borderId="0" xfId="47" applyFont="1"/>
    <xf numFmtId="0" fontId="21" fillId="2" borderId="2" xfId="47" applyFont="1" applyFill="1" applyBorder="1"/>
    <xf numFmtId="0" fontId="22" fillId="2" borderId="0" xfId="47" applyFont="1" applyFill="1"/>
    <xf numFmtId="9" fontId="19" fillId="6" borderId="2" xfId="1" applyNumberFormat="1" applyFont="1" applyFill="1" applyBorder="1" applyAlignment="1">
      <alignment horizontal="center" vertical="center" wrapText="1"/>
    </xf>
    <xf numFmtId="0" fontId="23" fillId="2" borderId="2" xfId="1" applyFont="1" applyFill="1" applyBorder="1" applyAlignment="1">
      <alignment horizontal="left" vertical="center" indent="1"/>
    </xf>
    <xf numFmtId="0" fontId="25" fillId="2" borderId="2" xfId="47" applyFont="1" applyFill="1" applyBorder="1"/>
    <xf numFmtId="3" fontId="18" fillId="2" borderId="0" xfId="47" applyNumberFormat="1" applyFont="1" applyFill="1"/>
    <xf numFmtId="0" fontId="23" fillId="3" borderId="2" xfId="1" applyFont="1" applyFill="1" applyBorder="1" applyAlignment="1">
      <alignment horizontal="left" vertical="center" indent="1"/>
    </xf>
    <xf numFmtId="0" fontId="23" fillId="5" borderId="2" xfId="1" applyFont="1" applyFill="1" applyBorder="1" applyAlignment="1">
      <alignment horizontal="center" vertical="center"/>
    </xf>
    <xf numFmtId="0" fontId="25" fillId="2" borderId="0" xfId="47" applyFont="1" applyFill="1"/>
    <xf numFmtId="3" fontId="25" fillId="2" borderId="0" xfId="47" applyNumberFormat="1" applyFont="1" applyFill="1"/>
    <xf numFmtId="0" fontId="25" fillId="0" borderId="0" xfId="47" applyFont="1"/>
    <xf numFmtId="0" fontId="27" fillId="0" borderId="0" xfId="47" applyFont="1"/>
    <xf numFmtId="0" fontId="28" fillId="2" borderId="0" xfId="1" applyFont="1" applyFill="1" applyBorder="1" applyAlignment="1">
      <alignment vertical="center"/>
    </xf>
    <xf numFmtId="0" fontId="27" fillId="2" borderId="0" xfId="47" applyFont="1" applyFill="1" applyBorder="1"/>
    <xf numFmtId="0" fontId="27" fillId="2" borderId="0" xfId="47" applyFont="1" applyFill="1"/>
    <xf numFmtId="0" fontId="29" fillId="2" borderId="0" xfId="1" applyFont="1" applyFill="1" applyBorder="1" applyAlignment="1">
      <alignment horizontal="center" vertical="center"/>
    </xf>
    <xf numFmtId="0" fontId="29" fillId="4" borderId="0" xfId="1" applyFont="1" applyFill="1" applyBorder="1" applyAlignment="1">
      <alignment horizontal="center" vertical="center"/>
    </xf>
    <xf numFmtId="0" fontId="29" fillId="2" borderId="0" xfId="1" applyFont="1" applyFill="1" applyBorder="1" applyAlignment="1">
      <alignment vertical="center"/>
    </xf>
    <xf numFmtId="0" fontId="30" fillId="2" borderId="0" xfId="47" applyFont="1" applyFill="1" applyBorder="1"/>
    <xf numFmtId="0" fontId="30" fillId="2" borderId="0" xfId="47" applyFont="1" applyFill="1"/>
    <xf numFmtId="0" fontId="30" fillId="0" borderId="0" xfId="47" applyFont="1"/>
    <xf numFmtId="0" fontId="26" fillId="2" borderId="0" xfId="1" applyFont="1" applyFill="1" applyBorder="1" applyAlignment="1" applyProtection="1">
      <alignment horizontal="left" vertical="center" wrapText="1"/>
    </xf>
    <xf numFmtId="166" fontId="19" fillId="2" borderId="0" xfId="8" applyNumberFormat="1" applyFont="1" applyFill="1" applyBorder="1" applyAlignment="1">
      <alignment vertical="center"/>
    </xf>
    <xf numFmtId="9" fontId="19" fillId="2" borderId="0" xfId="3" applyFont="1" applyFill="1" applyBorder="1" applyAlignment="1">
      <alignment horizontal="center" vertical="center"/>
    </xf>
    <xf numFmtId="0" fontId="28" fillId="2" borderId="0" xfId="1" applyFont="1" applyFill="1" applyBorder="1" applyAlignment="1" applyProtection="1">
      <alignment horizontal="center" vertical="center" wrapText="1"/>
    </xf>
    <xf numFmtId="166" fontId="20" fillId="2" borderId="1" xfId="8" applyNumberFormat="1" applyFont="1" applyFill="1" applyBorder="1" applyAlignment="1">
      <alignment vertical="center"/>
    </xf>
    <xf numFmtId="165" fontId="20" fillId="2" borderId="0" xfId="8" applyNumberFormat="1" applyFont="1" applyFill="1" applyBorder="1" applyAlignment="1">
      <alignment vertical="center"/>
    </xf>
    <xf numFmtId="0" fontId="18" fillId="2" borderId="0" xfId="47" applyFont="1" applyFill="1" applyBorder="1"/>
    <xf numFmtId="167" fontId="27" fillId="2" borderId="0" xfId="25" applyNumberFormat="1" applyFont="1" applyFill="1" applyBorder="1"/>
    <xf numFmtId="167" fontId="22" fillId="2" borderId="0" xfId="25" applyNumberFormat="1" applyFont="1" applyFill="1" applyBorder="1"/>
    <xf numFmtId="167" fontId="33" fillId="2" borderId="0" xfId="25" applyNumberFormat="1" applyFont="1" applyFill="1" applyBorder="1"/>
    <xf numFmtId="167" fontId="27" fillId="2" borderId="0" xfId="25" applyNumberFormat="1" applyFont="1" applyFill="1"/>
    <xf numFmtId="167" fontId="34" fillId="2" borderId="0" xfId="25" applyNumberFormat="1" applyFont="1" applyFill="1" applyBorder="1"/>
    <xf numFmtId="43" fontId="22" fillId="2" borderId="0" xfId="25" applyFont="1" applyFill="1" applyBorder="1"/>
    <xf numFmtId="43" fontId="22" fillId="2" borderId="0" xfId="25" applyFont="1" applyFill="1"/>
    <xf numFmtId="0" fontId="35" fillId="2" borderId="0" xfId="47" applyFont="1" applyFill="1"/>
    <xf numFmtId="0" fontId="26" fillId="2" borderId="0" xfId="1" applyFont="1" applyFill="1" applyBorder="1" applyAlignment="1">
      <alignment horizontal="left" vertical="center"/>
    </xf>
    <xf numFmtId="3" fontId="24" fillId="2" borderId="2" xfId="1" applyNumberFormat="1" applyFont="1" applyFill="1" applyBorder="1" applyAlignment="1">
      <alignment horizontal="center" vertical="center"/>
    </xf>
    <xf numFmtId="3" fontId="23" fillId="2" borderId="2" xfId="1" applyNumberFormat="1" applyFont="1" applyFill="1" applyBorder="1" applyAlignment="1">
      <alignment horizontal="center" vertical="center"/>
    </xf>
    <xf numFmtId="3" fontId="23" fillId="5" borderId="2" xfId="1" applyNumberFormat="1" applyFont="1" applyFill="1" applyBorder="1" applyAlignment="1">
      <alignment horizontal="center" vertical="center"/>
    </xf>
    <xf numFmtId="3" fontId="23" fillId="3" borderId="2" xfId="1" applyNumberFormat="1" applyFont="1" applyFill="1" applyBorder="1" applyAlignment="1">
      <alignment horizontal="center" vertical="center"/>
    </xf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3" fontId="24" fillId="3" borderId="2" xfId="1" applyNumberFormat="1" applyFont="1" applyFill="1" applyBorder="1" applyAlignment="1">
      <alignment horizontal="center" vertical="center"/>
    </xf>
    <xf numFmtId="168" fontId="24" fillId="2" borderId="2" xfId="1" applyNumberFormat="1" applyFont="1" applyFill="1" applyBorder="1" applyAlignment="1">
      <alignment horizontal="center" vertical="center"/>
    </xf>
    <xf numFmtId="168" fontId="24" fillId="3" borderId="2" xfId="1" applyNumberFormat="1" applyFont="1" applyFill="1" applyBorder="1" applyAlignment="1">
      <alignment horizontal="center" vertical="center"/>
    </xf>
    <xf numFmtId="0" fontId="26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0" fontId="31" fillId="2" borderId="0" xfId="1" applyFont="1" applyFill="1" applyBorder="1" applyAlignment="1" applyProtection="1">
      <alignment horizontal="left" vertical="center" wrapText="1"/>
    </xf>
    <xf numFmtId="0" fontId="20" fillId="4" borderId="2" xfId="1" applyFont="1" applyFill="1" applyBorder="1" applyAlignment="1">
      <alignment horizontal="center" vertical="center"/>
    </xf>
    <xf numFmtId="0" fontId="26" fillId="2" borderId="0" xfId="1" applyFont="1" applyFill="1" applyBorder="1" applyAlignment="1">
      <alignment horizontal="left" vertical="center"/>
    </xf>
    <xf numFmtId="0" fontId="19" fillId="6" borderId="4" xfId="1" applyFont="1" applyFill="1" applyBorder="1" applyAlignment="1">
      <alignment horizontal="center" vertical="center" wrapText="1"/>
    </xf>
    <xf numFmtId="0" fontId="19" fillId="6" borderId="5" xfId="1" applyFont="1" applyFill="1" applyBorder="1" applyAlignment="1">
      <alignment horizontal="center" vertical="center" wrapText="1"/>
    </xf>
    <xf numFmtId="0" fontId="19" fillId="6" borderId="2" xfId="1" applyFont="1" applyFill="1" applyBorder="1" applyAlignment="1">
      <alignment horizontal="center" vertical="center" wrapText="1"/>
    </xf>
    <xf numFmtId="0" fontId="17" fillId="2" borderId="3" xfId="47" applyFont="1" applyFill="1" applyBorder="1" applyAlignment="1">
      <alignment horizontal="center" vertical="center"/>
    </xf>
    <xf numFmtId="0" fontId="32" fillId="2" borderId="0" xfId="1" applyFont="1" applyFill="1" applyBorder="1" applyAlignment="1" applyProtection="1">
      <alignment horizontal="center" vertical="center" wrapText="1"/>
    </xf>
    <xf numFmtId="49" fontId="29" fillId="4" borderId="0" xfId="1" quotePrefix="1" applyNumberFormat="1" applyFont="1" applyFill="1" applyBorder="1" applyAlignment="1">
      <alignment horizontal="center" vertical="center"/>
    </xf>
    <xf numFmtId="49" fontId="29" fillId="4" borderId="0" xfId="1" applyNumberFormat="1" applyFont="1" applyFill="1" applyBorder="1" applyAlignment="1">
      <alignment horizontal="center" vertical="center"/>
    </xf>
    <xf numFmtId="0" fontId="28" fillId="2" borderId="0" xfId="1" applyFont="1" applyFill="1" applyBorder="1" applyAlignment="1">
      <alignment horizontal="left" vertical="center" wrapText="1"/>
    </xf>
    <xf numFmtId="166" fontId="37" fillId="2" borderId="0" xfId="8" applyNumberFormat="1" applyFont="1" applyFill="1" applyBorder="1" applyAlignment="1">
      <alignment vertical="center"/>
    </xf>
  </cellXfs>
  <cellStyles count="60">
    <cellStyle name="40% - Énfasis3 2" xfId="55"/>
    <cellStyle name="Euro" xfId="6"/>
    <cellStyle name="Euro 2" xfId="29"/>
    <cellStyle name="Millares" xfId="25" builtinId="3"/>
    <cellStyle name="Millares 2" xfId="7"/>
    <cellStyle name="Millares 2 2" xfId="30"/>
    <cellStyle name="Millares 3" xfId="27"/>
    <cellStyle name="Millares 3 2" xfId="49"/>
    <cellStyle name="Millares 4" xfId="31"/>
    <cellStyle name="Millares 5" xfId="48"/>
    <cellStyle name="Millares 6" xfId="51"/>
    <cellStyle name="Moneda 2" xfId="8"/>
    <cellStyle name="Moneda 2 2" xfId="17"/>
    <cellStyle name="Moneda 3" xfId="18"/>
    <cellStyle name="Moneda 4" xfId="54"/>
    <cellStyle name="Normal" xfId="0" builtinId="0"/>
    <cellStyle name="Normal 10" xfId="32"/>
    <cellStyle name="Normal 11" xfId="33"/>
    <cellStyle name="Normal 12" xfId="46"/>
    <cellStyle name="Normal 12 2" xfId="47"/>
    <cellStyle name="Normal 13" xfId="52"/>
    <cellStyle name="Normal 14" xfId="53"/>
    <cellStyle name="Normal 15" xfId="57"/>
    <cellStyle name="Normal 16" xfId="59"/>
    <cellStyle name="Normal 2" xfId="1"/>
    <cellStyle name="Normal 2 2" xfId="4"/>
    <cellStyle name="Normal 2 2 2" xfId="34"/>
    <cellStyle name="Normal 2 3" xfId="19"/>
    <cellStyle name="Normal 2 4" xfId="35"/>
    <cellStyle name="Normal 2 5" xfId="56"/>
    <cellStyle name="Normal 2 6" xfId="58"/>
    <cellStyle name="Normal 2_DESGLOCE DE FONDOS X MUNICIPIOS AGOSTO 2009" xfId="9"/>
    <cellStyle name="Normal 3" xfId="10"/>
    <cellStyle name="Normal 3 2" xfId="20"/>
    <cellStyle name="Normal 3 3" xfId="36"/>
    <cellStyle name="Normal 3_Ingresos Extraordinarios 2009" xfId="21"/>
    <cellStyle name="Normal 4" xfId="22"/>
    <cellStyle name="Normal 4 2" xfId="23"/>
    <cellStyle name="Normal 5" xfId="24"/>
    <cellStyle name="Normal 6" xfId="28"/>
    <cellStyle name="Normal 6 2" xfId="50"/>
    <cellStyle name="Normal 7" xfId="37"/>
    <cellStyle name="Normal 8" xfId="38"/>
    <cellStyle name="Normal 9" xfId="39"/>
    <cellStyle name="Porcentaje 2" xfId="26"/>
    <cellStyle name="Porcentaje 3" xfId="40"/>
    <cellStyle name="Porcentaje 4" xfId="41"/>
    <cellStyle name="Porcentual 2" xfId="2"/>
    <cellStyle name="Porcentual 2 2" xfId="11"/>
    <cellStyle name="Porcentual 2 3" xfId="12"/>
    <cellStyle name="Porcentual 2 3 2" xfId="42"/>
    <cellStyle name="Porcentual 3" xfId="3"/>
    <cellStyle name="Porcentual 3 2" xfId="5"/>
    <cellStyle name="Porcentual 4" xfId="13"/>
    <cellStyle name="Porcentual 4 2" xfId="43"/>
    <cellStyle name="Porcentual 5" xfId="14"/>
    <cellStyle name="Porcentual 5 2" xfId="44"/>
    <cellStyle name="Porcentual 6" xfId="15"/>
    <cellStyle name="Porcentual 7" xfId="16"/>
    <cellStyle name="Porcentual 7 2" xfId="45"/>
  </cellStyles>
  <dxfs count="0"/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35217</xdr:rowOff>
    </xdr:to>
    <xdr:sp macro="" textlink="">
      <xdr:nvSpPr>
        <xdr:cNvPr id="13" name="Text Box 16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35217</xdr:rowOff>
    </xdr:to>
    <xdr:sp macro="" textlink="">
      <xdr:nvSpPr>
        <xdr:cNvPr id="19" name="Text Box 22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21" name="Text Box 24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116574</xdr:colOff>
      <xdr:row>0</xdr:row>
      <xdr:rowOff>87100</xdr:rowOff>
    </xdr:from>
    <xdr:to>
      <xdr:col>0</xdr:col>
      <xdr:colOff>1437962</xdr:colOff>
      <xdr:row>0</xdr:row>
      <xdr:rowOff>1779199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74" y="87100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12</xdr:col>
      <xdr:colOff>381000</xdr:colOff>
      <xdr:row>0</xdr:row>
      <xdr:rowOff>63500</xdr:rowOff>
    </xdr:from>
    <xdr:to>
      <xdr:col>12</xdr:col>
      <xdr:colOff>1936858</xdr:colOff>
      <xdr:row>1</xdr:row>
      <xdr:rowOff>60083</xdr:rowOff>
    </xdr:to>
    <xdr:pic>
      <xdr:nvPicPr>
        <xdr:cNvPr id="51" name="50 Imagen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31500" y="63500"/>
          <a:ext cx="1555858" cy="1917458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54" name="Text Box 4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35217</xdr:rowOff>
    </xdr:to>
    <xdr:sp macro="" textlink="">
      <xdr:nvSpPr>
        <xdr:cNvPr id="55" name="Text Box 5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56" name="Text Box 6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57" name="Text Box 7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35217</xdr:rowOff>
    </xdr:to>
    <xdr:sp macro="" textlink="">
      <xdr:nvSpPr>
        <xdr:cNvPr id="62" name="Text Box 16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63" name="Text Box 17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64" name="Text Box 18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65" name="Text Box 19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66" name="Text Box 20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67" name="Text Box 21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35217</xdr:rowOff>
    </xdr:to>
    <xdr:sp macro="" textlink="">
      <xdr:nvSpPr>
        <xdr:cNvPr id="68" name="Text Box 22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69" name="Text Box 23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70" name="Text Box 24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74" name="Text Box 28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75" name="Text Box 29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76" name="Text Box 31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77" name="Text Box 33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78" name="Text Box 34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79" name="Text Box 3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81" name="Text Box 14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83" name="Text Box 22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84" name="Text Box 31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85" name="Text Box 33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86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87" name="Text Box 8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88" name="Text Box 10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89" name="Text Box 19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90" name="Text Box 20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91" name="Text Box 27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92" name="Text Box 28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9" name="Text Box 14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100" name="Text Box 31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101" name="Text Box 33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102" name="Text Box 34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4" name="Text Box 17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5" name="Text Box 23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6" name="Text Box 24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7" name="Text Box 6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8" name="Text Box 17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9" name="Text Box 23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>
    <tabColor rgb="FFFFFF00"/>
    <pageSetUpPr fitToPage="1"/>
  </sheetPr>
  <dimension ref="A1:AM49"/>
  <sheetViews>
    <sheetView tabSelected="1" zoomScale="40" zoomScaleNormal="40" zoomScaleSheetLayoutView="40" workbookViewId="0">
      <selection activeCell="J19" sqref="J19"/>
    </sheetView>
  </sheetViews>
  <sheetFormatPr baseColWidth="10" defaultRowHeight="14.25"/>
  <cols>
    <col min="1" max="1" width="34.7109375" style="1" customWidth="1"/>
    <col min="2" max="4" width="32.5703125" style="1" customWidth="1"/>
    <col min="5" max="5" width="31.7109375" style="1" customWidth="1"/>
    <col min="6" max="6" width="24.85546875" style="1" customWidth="1"/>
    <col min="7" max="7" width="29.42578125" style="1" customWidth="1"/>
    <col min="8" max="8" width="31.42578125" style="1" customWidth="1"/>
    <col min="9" max="9" width="30.7109375" style="1" customWidth="1"/>
    <col min="10" max="10" width="30.85546875" style="1" customWidth="1"/>
    <col min="11" max="12" width="34.85546875" style="1" customWidth="1"/>
    <col min="13" max="13" width="31" style="1" customWidth="1"/>
    <col min="14" max="14" width="1.28515625" style="1" customWidth="1"/>
    <col min="15" max="15" width="11.42578125" style="1"/>
    <col min="16" max="16" width="25.28515625" style="1" customWidth="1"/>
    <col min="17" max="39" width="11.42578125" style="1"/>
    <col min="40" max="16384" width="11.42578125" style="2"/>
  </cols>
  <sheetData>
    <row r="1" spans="1:39" ht="151.5" customHeight="1" thickBot="1">
      <c r="A1" s="57" t="s">
        <v>33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pans="1:39" s="4" customFormat="1" ht="56.25" customHeight="1" thickBot="1">
      <c r="A2" s="56" t="s">
        <v>29</v>
      </c>
      <c r="B2" s="56" t="s">
        <v>30</v>
      </c>
      <c r="C2" s="56" t="s">
        <v>18</v>
      </c>
      <c r="D2" s="56"/>
      <c r="E2" s="56" t="s">
        <v>23</v>
      </c>
      <c r="F2" s="56" t="s">
        <v>19</v>
      </c>
      <c r="G2" s="56" t="s">
        <v>36</v>
      </c>
      <c r="H2" s="56" t="s">
        <v>21</v>
      </c>
      <c r="I2" s="56" t="s">
        <v>35</v>
      </c>
      <c r="J2" s="56" t="s">
        <v>25</v>
      </c>
      <c r="K2" s="56" t="s">
        <v>22</v>
      </c>
      <c r="L2" s="54" t="s">
        <v>31</v>
      </c>
      <c r="M2" s="52" t="s">
        <v>26</v>
      </c>
      <c r="N2" s="3"/>
    </row>
    <row r="3" spans="1:39" s="4" customFormat="1" ht="66.75" customHeight="1" thickBot="1">
      <c r="A3" s="56"/>
      <c r="B3" s="56"/>
      <c r="C3" s="5">
        <v>0.7</v>
      </c>
      <c r="D3" s="5">
        <v>0.3</v>
      </c>
      <c r="E3" s="56"/>
      <c r="F3" s="56"/>
      <c r="G3" s="56"/>
      <c r="H3" s="56"/>
      <c r="I3" s="56"/>
      <c r="J3" s="56"/>
      <c r="K3" s="56"/>
      <c r="L3" s="55"/>
      <c r="M3" s="52"/>
      <c r="N3" s="3"/>
    </row>
    <row r="4" spans="1:39" ht="29.25" customHeight="1" thickBot="1">
      <c r="A4" s="6" t="s">
        <v>9</v>
      </c>
      <c r="B4" s="40">
        <v>4360963.3600000003</v>
      </c>
      <c r="C4" s="40">
        <v>1082645.92</v>
      </c>
      <c r="D4" s="40">
        <v>208461</v>
      </c>
      <c r="E4" s="40">
        <v>35510.21</v>
      </c>
      <c r="F4" s="40">
        <v>0</v>
      </c>
      <c r="G4" s="40">
        <v>0</v>
      </c>
      <c r="H4" s="40">
        <v>177261.82</v>
      </c>
      <c r="I4" s="40">
        <v>85739.91</v>
      </c>
      <c r="J4" s="40">
        <v>9244.6299999999992</v>
      </c>
      <c r="K4" s="40">
        <v>1768358.44</v>
      </c>
      <c r="L4" s="40">
        <v>165194</v>
      </c>
      <c r="M4" s="41">
        <f>SUM(B4:L4)</f>
        <v>7893379.290000001</v>
      </c>
      <c r="N4" s="7">
        <v>7325624.5840751091</v>
      </c>
      <c r="Q4" s="8"/>
    </row>
    <row r="5" spans="1:39" ht="29.25" customHeight="1" thickBot="1">
      <c r="A5" s="9" t="s">
        <v>1</v>
      </c>
      <c r="B5" s="46">
        <v>6059473.25</v>
      </c>
      <c r="C5" s="46">
        <v>1504315.31</v>
      </c>
      <c r="D5" s="46">
        <v>453937.39</v>
      </c>
      <c r="E5" s="46">
        <v>49340.75</v>
      </c>
      <c r="F5" s="46">
        <v>0</v>
      </c>
      <c r="G5" s="46">
        <v>0</v>
      </c>
      <c r="H5" s="46">
        <v>243036.42</v>
      </c>
      <c r="I5" s="46">
        <v>201761.23</v>
      </c>
      <c r="J5" s="46">
        <v>12845.23</v>
      </c>
      <c r="K5" s="46">
        <v>2473795.19</v>
      </c>
      <c r="L5" s="48">
        <v>144518</v>
      </c>
      <c r="M5" s="43">
        <f t="shared" ref="M5:M14" si="0">SUM(B5:L5)</f>
        <v>11143022.77</v>
      </c>
      <c r="N5" s="7">
        <v>10087148.153269671</v>
      </c>
      <c r="Q5" s="8"/>
    </row>
    <row r="6" spans="1:39" ht="29.25" customHeight="1" thickBot="1">
      <c r="A6" s="6" t="s">
        <v>2</v>
      </c>
      <c r="B6" s="40">
        <v>25053535.890000001</v>
      </c>
      <c r="C6" s="40">
        <v>6219751.4800000004</v>
      </c>
      <c r="D6" s="40">
        <v>1949799.35</v>
      </c>
      <c r="E6" s="40">
        <v>204004.56</v>
      </c>
      <c r="F6" s="40">
        <v>0</v>
      </c>
      <c r="G6" s="40">
        <v>0</v>
      </c>
      <c r="H6" s="40">
        <v>877954.15</v>
      </c>
      <c r="I6" s="40">
        <v>1135889.2</v>
      </c>
      <c r="J6" s="40">
        <v>53109.97</v>
      </c>
      <c r="K6" s="40">
        <v>8330244.4900000002</v>
      </c>
      <c r="L6" s="47">
        <v>7004796</v>
      </c>
      <c r="M6" s="41">
        <f t="shared" si="0"/>
        <v>50829085.090000004</v>
      </c>
      <c r="N6" s="7">
        <v>38195681.677823335</v>
      </c>
      <c r="Q6" s="8"/>
    </row>
    <row r="7" spans="1:39" ht="29.25" customHeight="1" thickBot="1">
      <c r="A7" s="9" t="s">
        <v>10</v>
      </c>
      <c r="B7" s="46">
        <v>5672838.1299999999</v>
      </c>
      <c r="C7" s="46">
        <v>1408329.89</v>
      </c>
      <c r="D7" s="46">
        <v>268162.84000000003</v>
      </c>
      <c r="E7" s="46">
        <v>46192.480000000003</v>
      </c>
      <c r="F7" s="46">
        <v>0</v>
      </c>
      <c r="G7" s="46">
        <v>0</v>
      </c>
      <c r="H7" s="46">
        <v>224009.8</v>
      </c>
      <c r="I7" s="46">
        <v>140953.06</v>
      </c>
      <c r="J7" s="46">
        <v>12025.62</v>
      </c>
      <c r="K7" s="46">
        <v>2211066.5699999998</v>
      </c>
      <c r="L7" s="48">
        <v>36805</v>
      </c>
      <c r="M7" s="43">
        <f t="shared" si="0"/>
        <v>10020383.389999999</v>
      </c>
      <c r="N7" s="7">
        <v>9452981.5911252405</v>
      </c>
      <c r="Q7" s="8"/>
    </row>
    <row r="8" spans="1:39" ht="29.25" customHeight="1" thickBot="1">
      <c r="A8" s="6" t="s">
        <v>12</v>
      </c>
      <c r="B8" s="40">
        <v>23407401.539999999</v>
      </c>
      <c r="C8" s="40">
        <v>5811084.75</v>
      </c>
      <c r="D8" s="40">
        <v>0</v>
      </c>
      <c r="E8" s="40">
        <v>190600.51</v>
      </c>
      <c r="F8" s="40">
        <v>0</v>
      </c>
      <c r="G8" s="40">
        <v>0</v>
      </c>
      <c r="H8" s="40">
        <v>843388.78</v>
      </c>
      <c r="I8" s="40">
        <v>1082944.24</v>
      </c>
      <c r="J8" s="40">
        <v>49620.4</v>
      </c>
      <c r="K8" s="40">
        <v>8405510.3300000001</v>
      </c>
      <c r="L8" s="47">
        <v>12185271</v>
      </c>
      <c r="M8" s="41">
        <f t="shared" si="0"/>
        <v>51975821.549999997</v>
      </c>
      <c r="N8" s="7">
        <v>46218312.012863129</v>
      </c>
      <c r="Q8" s="8"/>
    </row>
    <row r="9" spans="1:39" ht="29.25" customHeight="1" thickBot="1">
      <c r="A9" s="9" t="s">
        <v>3</v>
      </c>
      <c r="B9" s="46">
        <v>9150783.4700000007</v>
      </c>
      <c r="C9" s="46">
        <v>2271759.14</v>
      </c>
      <c r="D9" s="46">
        <v>652366.13</v>
      </c>
      <c r="E9" s="46">
        <v>74512.5</v>
      </c>
      <c r="F9" s="46">
        <v>0</v>
      </c>
      <c r="G9" s="46">
        <v>0</v>
      </c>
      <c r="H9" s="46">
        <v>331866.93</v>
      </c>
      <c r="I9" s="46">
        <v>423310.98</v>
      </c>
      <c r="J9" s="46">
        <v>19398.37</v>
      </c>
      <c r="K9" s="46">
        <v>4000888.13</v>
      </c>
      <c r="L9" s="48">
        <v>1680918</v>
      </c>
      <c r="M9" s="43">
        <f t="shared" si="0"/>
        <v>18605803.650000002</v>
      </c>
      <c r="N9" s="7">
        <v>14290485.743763685</v>
      </c>
      <c r="Q9" s="8"/>
    </row>
    <row r="10" spans="1:39" ht="29.25" customHeight="1" thickBot="1">
      <c r="A10" s="6" t="s">
        <v>4</v>
      </c>
      <c r="B10" s="40">
        <v>6839488.71</v>
      </c>
      <c r="C10" s="40">
        <v>1697960.73</v>
      </c>
      <c r="D10" s="40">
        <v>436543.62</v>
      </c>
      <c r="E10" s="40">
        <v>55692.21</v>
      </c>
      <c r="F10" s="40">
        <v>0</v>
      </c>
      <c r="G10" s="40">
        <v>0</v>
      </c>
      <c r="H10" s="40">
        <v>257981.97</v>
      </c>
      <c r="I10" s="40">
        <v>137940.40999999997</v>
      </c>
      <c r="J10" s="40">
        <v>14498.75</v>
      </c>
      <c r="K10" s="40">
        <v>2409190.88</v>
      </c>
      <c r="L10" s="47">
        <v>341865</v>
      </c>
      <c r="M10" s="41">
        <f t="shared" si="0"/>
        <v>12191162.280000001</v>
      </c>
      <c r="N10" s="7">
        <v>10532812.624183219</v>
      </c>
      <c r="Q10" s="8"/>
    </row>
    <row r="11" spans="1:39" ht="29.25" customHeight="1" thickBot="1">
      <c r="A11" s="9" t="s">
        <v>5</v>
      </c>
      <c r="B11" s="46">
        <v>4206972.0999999996</v>
      </c>
      <c r="C11" s="46">
        <v>1044416.29</v>
      </c>
      <c r="D11" s="46">
        <v>173190.87</v>
      </c>
      <c r="E11" s="46">
        <v>34256.300000000003</v>
      </c>
      <c r="F11" s="46">
        <v>0</v>
      </c>
      <c r="G11" s="46">
        <v>0</v>
      </c>
      <c r="H11" s="46">
        <v>165034.97</v>
      </c>
      <c r="I11" s="46">
        <v>0</v>
      </c>
      <c r="J11" s="46">
        <v>8918.19</v>
      </c>
      <c r="K11" s="46">
        <v>1652794.59</v>
      </c>
      <c r="L11" s="48">
        <v>0</v>
      </c>
      <c r="M11" s="43">
        <f t="shared" si="0"/>
        <v>7285583.3099999996</v>
      </c>
      <c r="N11" s="7">
        <v>6514633.5508965496</v>
      </c>
      <c r="Q11" s="8"/>
    </row>
    <row r="12" spans="1:39" ht="29.25" customHeight="1" thickBot="1">
      <c r="A12" s="6" t="s">
        <v>6</v>
      </c>
      <c r="B12" s="40">
        <v>5293394.18</v>
      </c>
      <c r="C12" s="40">
        <v>1314129.73</v>
      </c>
      <c r="D12" s="40">
        <v>281206.76</v>
      </c>
      <c r="E12" s="40">
        <v>43102.76</v>
      </c>
      <c r="F12" s="40">
        <v>0</v>
      </c>
      <c r="G12" s="40">
        <v>0</v>
      </c>
      <c r="H12" s="40">
        <v>191994.77</v>
      </c>
      <c r="I12" s="40">
        <v>97003.75</v>
      </c>
      <c r="J12" s="40">
        <v>11221.25</v>
      </c>
      <c r="K12" s="40">
        <v>2205156.8199999998</v>
      </c>
      <c r="L12" s="47">
        <v>60679</v>
      </c>
      <c r="M12" s="41">
        <f t="shared" si="0"/>
        <v>9497889.0199999996</v>
      </c>
      <c r="N12" s="7">
        <v>8058342.1908190576</v>
      </c>
      <c r="Q12" s="8"/>
    </row>
    <row r="13" spans="1:39" ht="29.25" customHeight="1" thickBot="1">
      <c r="A13" s="9" t="s">
        <v>7</v>
      </c>
      <c r="B13" s="46">
        <v>4973717.66</v>
      </c>
      <c r="C13" s="46">
        <v>1234767.3400000001</v>
      </c>
      <c r="D13" s="46">
        <v>60390.2</v>
      </c>
      <c r="E13" s="46">
        <v>40499.72</v>
      </c>
      <c r="F13" s="46">
        <v>0</v>
      </c>
      <c r="G13" s="46">
        <v>0</v>
      </c>
      <c r="H13" s="46">
        <v>172404.02</v>
      </c>
      <c r="I13" s="46">
        <v>27838.02</v>
      </c>
      <c r="J13" s="46">
        <v>10543.58</v>
      </c>
      <c r="K13" s="46">
        <v>2156829.64</v>
      </c>
      <c r="L13" s="48">
        <v>267837</v>
      </c>
      <c r="M13" s="43">
        <f t="shared" si="0"/>
        <v>8944827.1799999997</v>
      </c>
      <c r="N13" s="7">
        <v>7138102.7492167363</v>
      </c>
      <c r="Q13" s="8"/>
    </row>
    <row r="14" spans="1:39" ht="29.25" customHeight="1" thickBot="1">
      <c r="A14" s="6" t="s">
        <v>8</v>
      </c>
      <c r="B14" s="40">
        <v>3555608.33</v>
      </c>
      <c r="C14" s="40">
        <v>882709.74</v>
      </c>
      <c r="D14" s="40">
        <v>78148.36</v>
      </c>
      <c r="E14" s="40">
        <v>28952.41</v>
      </c>
      <c r="F14" s="40">
        <v>0</v>
      </c>
      <c r="G14" s="40">
        <v>0</v>
      </c>
      <c r="H14" s="40">
        <v>128759.81</v>
      </c>
      <c r="I14" s="40">
        <v>25395.549999999996</v>
      </c>
      <c r="J14" s="40">
        <v>7537.39</v>
      </c>
      <c r="K14" s="40">
        <v>1272061.32</v>
      </c>
      <c r="L14" s="47">
        <v>235318</v>
      </c>
      <c r="M14" s="41">
        <f t="shared" si="0"/>
        <v>6214490.9100000001</v>
      </c>
      <c r="N14" s="7">
        <v>5572340.8719642879</v>
      </c>
      <c r="Q14" s="8"/>
    </row>
    <row r="15" spans="1:39" s="13" customFormat="1" ht="42.75" customHeight="1" thickBot="1">
      <c r="A15" s="10" t="s">
        <v>11</v>
      </c>
      <c r="B15" s="42">
        <f>SUM(B4:B14)</f>
        <v>98574176.61999999</v>
      </c>
      <c r="C15" s="42">
        <f>SUM(C4:C14)</f>
        <v>24471870.32</v>
      </c>
      <c r="D15" s="42">
        <f t="shared" ref="D15:L15" si="1">SUM(D4:D14)</f>
        <v>4562206.5200000005</v>
      </c>
      <c r="E15" s="42">
        <f t="shared" si="1"/>
        <v>802664.41</v>
      </c>
      <c r="F15" s="42">
        <f t="shared" si="1"/>
        <v>0</v>
      </c>
      <c r="G15" s="42">
        <f t="shared" si="1"/>
        <v>0</v>
      </c>
      <c r="H15" s="42">
        <f t="shared" si="1"/>
        <v>3613693.4400000009</v>
      </c>
      <c r="I15" s="42">
        <f t="shared" si="1"/>
        <v>3358776.3499999996</v>
      </c>
      <c r="J15" s="42">
        <f t="shared" si="1"/>
        <v>208963.38</v>
      </c>
      <c r="K15" s="42">
        <f t="shared" si="1"/>
        <v>36885896.399999999</v>
      </c>
      <c r="L15" s="42">
        <f t="shared" si="1"/>
        <v>22123201</v>
      </c>
      <c r="M15" s="42">
        <f>SUM(M4:M14)</f>
        <v>194601448.44000003</v>
      </c>
      <c r="N15" s="7"/>
      <c r="O15" s="11"/>
      <c r="P15" s="12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</row>
    <row r="16" spans="1:39" ht="27" customHeight="1">
      <c r="A16" s="53" t="s">
        <v>27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39"/>
    </row>
    <row r="17" spans="1:39" s="14" customFormat="1" ht="18">
      <c r="A17" s="61" t="s">
        <v>39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</row>
    <row r="18" spans="1:39" s="23" customFormat="1" ht="33" customHeight="1">
      <c r="A18" s="61" t="s">
        <v>37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</row>
    <row r="19" spans="1:39" s="14" customFormat="1" ht="24.75" customHeight="1">
      <c r="B19" s="15"/>
      <c r="C19" s="15"/>
      <c r="D19" s="15"/>
      <c r="E19" s="15"/>
      <c r="F19" s="15"/>
      <c r="G19" s="15"/>
      <c r="H19" s="16"/>
      <c r="I19" s="16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</row>
    <row r="20" spans="1:39" s="14" customFormat="1" ht="24.75" customHeight="1">
      <c r="A20" s="59" t="s">
        <v>34</v>
      </c>
      <c r="B20" s="60"/>
      <c r="C20" s="60"/>
      <c r="D20" s="18"/>
      <c r="E20" s="19" t="s">
        <v>16</v>
      </c>
      <c r="F20" s="20"/>
      <c r="G20" s="19" t="s">
        <v>0</v>
      </c>
      <c r="H20" s="21"/>
      <c r="I20" s="21"/>
      <c r="J20" s="22"/>
      <c r="K20" s="22"/>
      <c r="L20" s="22"/>
      <c r="M20" s="22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</row>
    <row r="21" spans="1:39" s="14" customFormat="1" ht="24.75" customHeight="1">
      <c r="A21" s="51" t="s">
        <v>17</v>
      </c>
      <c r="B21" s="51"/>
      <c r="C21" s="51"/>
      <c r="D21" s="24"/>
      <c r="E21" s="25">
        <v>410725736</v>
      </c>
      <c r="F21" s="26" t="s">
        <v>13</v>
      </c>
      <c r="G21" s="25">
        <f>ROUND(E21*0.24,2)-0.01</f>
        <v>98574176.629999995</v>
      </c>
      <c r="H21" s="16"/>
      <c r="I21" s="16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</row>
    <row r="22" spans="1:39" s="14" customFormat="1" ht="24.75" customHeight="1">
      <c r="A22" s="51" t="s">
        <v>32</v>
      </c>
      <c r="B22" s="51"/>
      <c r="C22" s="51"/>
      <c r="D22" s="24"/>
      <c r="E22" s="25">
        <v>24471870.32</v>
      </c>
      <c r="F22" s="26" t="s">
        <v>15</v>
      </c>
      <c r="G22" s="25">
        <f>E22+0.01</f>
        <v>24471870.330000002</v>
      </c>
      <c r="H22" s="16"/>
      <c r="I22" s="16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</row>
    <row r="23" spans="1:39" s="14" customFormat="1" ht="27.75" hidden="1" customHeight="1">
      <c r="A23" s="51" t="s">
        <v>28</v>
      </c>
      <c r="B23" s="51"/>
      <c r="C23" s="51"/>
      <c r="D23" s="24"/>
      <c r="E23" s="25">
        <v>4562206.5200000005</v>
      </c>
      <c r="F23" s="26" t="s">
        <v>15</v>
      </c>
      <c r="G23" s="25">
        <f>E23-0.01</f>
        <v>4562206.5100000007</v>
      </c>
      <c r="H23" s="16"/>
      <c r="I23" s="16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</row>
    <row r="24" spans="1:39" s="14" customFormat="1" ht="24" customHeight="1">
      <c r="A24" s="51" t="s">
        <v>23</v>
      </c>
      <c r="B24" s="51"/>
      <c r="C24" s="51"/>
      <c r="D24" s="24"/>
      <c r="E24" s="25">
        <v>4013322</v>
      </c>
      <c r="F24" s="26" t="s">
        <v>14</v>
      </c>
      <c r="G24" s="25">
        <f>ROUND(E24*0.2,2)-0.01</f>
        <v>802664.39</v>
      </c>
      <c r="H24" s="16"/>
      <c r="I24" s="16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</row>
    <row r="25" spans="1:39" s="14" customFormat="1" ht="27" customHeight="1">
      <c r="A25" s="51" t="s">
        <v>19</v>
      </c>
      <c r="B25" s="51"/>
      <c r="C25" s="51"/>
      <c r="D25" s="24"/>
      <c r="E25" s="25">
        <v>0</v>
      </c>
      <c r="F25" s="26" t="s">
        <v>14</v>
      </c>
      <c r="G25" s="25">
        <f t="shared" ref="G25:G26" si="2">ROUND(E25*0.2,2)</f>
        <v>0</v>
      </c>
      <c r="H25" s="16"/>
      <c r="I25" s="16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</row>
    <row r="26" spans="1:39" s="14" customFormat="1" ht="47.25" customHeight="1">
      <c r="A26" s="51" t="s">
        <v>20</v>
      </c>
      <c r="B26" s="51"/>
      <c r="C26" s="51"/>
      <c r="D26" s="24"/>
      <c r="E26" s="25">
        <v>2297377</v>
      </c>
      <c r="F26" s="26" t="s">
        <v>14</v>
      </c>
      <c r="G26" s="25">
        <f t="shared" si="2"/>
        <v>459475.4</v>
      </c>
      <c r="H26" s="16"/>
      <c r="I26" s="16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</row>
    <row r="27" spans="1:39" s="14" customFormat="1" ht="47.25" customHeight="1">
      <c r="A27" s="51" t="s">
        <v>38</v>
      </c>
      <c r="B27" s="51"/>
      <c r="C27" s="51"/>
      <c r="D27" s="49"/>
      <c r="E27" s="62">
        <v>-2297377</v>
      </c>
      <c r="F27" s="26" t="s">
        <v>14</v>
      </c>
      <c r="G27" s="62">
        <f t="shared" ref="G27" si="3">ROUND(E27*0.2,2)</f>
        <v>-459475.4</v>
      </c>
      <c r="H27" s="16"/>
      <c r="I27" s="16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</row>
    <row r="28" spans="1:39" s="14" customFormat="1" ht="45.75" customHeight="1">
      <c r="A28" s="51" t="s">
        <v>21</v>
      </c>
      <c r="B28" s="51"/>
      <c r="C28" s="51"/>
      <c r="D28" s="24"/>
      <c r="E28" s="25">
        <v>15057056</v>
      </c>
      <c r="F28" s="26" t="s">
        <v>13</v>
      </c>
      <c r="G28" s="25">
        <f>ROUND(E28*0.24,2)</f>
        <v>3613693.44</v>
      </c>
      <c r="H28" s="16"/>
      <c r="I28" s="16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</row>
    <row r="29" spans="1:39" s="14" customFormat="1" ht="32.25" customHeight="1">
      <c r="A29" s="51" t="s">
        <v>24</v>
      </c>
      <c r="B29" s="51"/>
      <c r="C29" s="51"/>
      <c r="D29" s="24"/>
      <c r="E29" s="25">
        <v>16608454</v>
      </c>
      <c r="F29" s="26" t="s">
        <v>14</v>
      </c>
      <c r="G29" s="25">
        <f>ROUND(E29*0.2,2)-0.01</f>
        <v>3321690.79</v>
      </c>
      <c r="H29" s="16"/>
      <c r="I29" s="16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</row>
    <row r="30" spans="1:39" s="14" customFormat="1" ht="47.25" customHeight="1">
      <c r="A30" s="51" t="s">
        <v>25</v>
      </c>
      <c r="B30" s="51"/>
      <c r="C30" s="51"/>
      <c r="D30" s="24"/>
      <c r="E30" s="25">
        <v>1044817</v>
      </c>
      <c r="F30" s="26" t="s">
        <v>14</v>
      </c>
      <c r="G30" s="25">
        <f>ROUND(E30*0.2,2)-0.01</f>
        <v>208963.38999999998</v>
      </c>
      <c r="H30" s="16"/>
      <c r="I30" s="16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</row>
    <row r="31" spans="1:39" s="14" customFormat="1" ht="29.25" customHeight="1">
      <c r="A31" s="51" t="s">
        <v>22</v>
      </c>
      <c r="B31" s="51"/>
      <c r="C31" s="51"/>
      <c r="D31" s="24"/>
      <c r="E31" s="25">
        <v>153691235</v>
      </c>
      <c r="F31" s="26" t="s">
        <v>13</v>
      </c>
      <c r="G31" s="25">
        <f>ROUND(E31*0.24,2)+0.01</f>
        <v>36885896.409999996</v>
      </c>
      <c r="H31" s="16"/>
      <c r="I31" s="16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</row>
    <row r="32" spans="1:39" s="14" customFormat="1" ht="21.75">
      <c r="A32" s="44" t="s">
        <v>31</v>
      </c>
      <c r="B32" s="44"/>
      <c r="C32" s="44"/>
      <c r="D32" s="45"/>
      <c r="E32" s="25">
        <v>61583752</v>
      </c>
      <c r="F32" s="26"/>
      <c r="G32" s="25">
        <v>22123201</v>
      </c>
      <c r="H32" s="16"/>
      <c r="I32" s="16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</row>
    <row r="33" spans="1:13" ht="22.5" thickBot="1">
      <c r="A33" s="58" t="s">
        <v>11</v>
      </c>
      <c r="B33" s="58"/>
      <c r="C33" s="58"/>
      <c r="D33" s="27"/>
      <c r="E33" s="28">
        <f>SUM(E21:E32)</f>
        <v>691758448.83999991</v>
      </c>
      <c r="F33" s="29"/>
      <c r="G33" s="28">
        <f>SUM(G21:G32)</f>
        <v>194564362.88999999</v>
      </c>
      <c r="H33" s="16"/>
      <c r="I33" s="16"/>
      <c r="J33" s="17"/>
      <c r="K33" s="17"/>
      <c r="L33" s="17"/>
      <c r="M33" s="17"/>
    </row>
    <row r="34" spans="1:13" ht="18.75" thickTop="1">
      <c r="A34" s="16"/>
      <c r="B34" s="16"/>
      <c r="C34" s="16"/>
      <c r="D34" s="16"/>
      <c r="E34" s="16"/>
      <c r="F34" s="16"/>
      <c r="G34" s="16"/>
      <c r="H34" s="16"/>
      <c r="I34" s="16"/>
      <c r="J34" s="17"/>
      <c r="K34" s="17"/>
      <c r="L34" s="17"/>
      <c r="M34" s="17"/>
    </row>
    <row r="35" spans="1:13">
      <c r="A35" s="30"/>
      <c r="B35" s="30"/>
      <c r="C35" s="30"/>
      <c r="D35" s="30"/>
      <c r="E35" s="30"/>
      <c r="F35" s="30"/>
      <c r="G35" s="30"/>
      <c r="H35" s="30"/>
      <c r="I35" s="30"/>
    </row>
    <row r="36" spans="1:13">
      <c r="A36" s="30"/>
      <c r="B36" s="30"/>
      <c r="C36" s="30"/>
      <c r="D36" s="30"/>
      <c r="E36" s="30"/>
      <c r="F36" s="30"/>
      <c r="G36" s="30"/>
      <c r="H36" s="30"/>
      <c r="I36" s="30"/>
    </row>
    <row r="37" spans="1:13" s="1" customFormat="1" ht="18">
      <c r="A37" s="50"/>
      <c r="B37" s="50"/>
      <c r="C37" s="50"/>
      <c r="D37" s="31"/>
      <c r="E37" s="32"/>
      <c r="F37" s="33"/>
      <c r="G37" s="32"/>
      <c r="H37" s="32"/>
      <c r="I37" s="33"/>
      <c r="J37" s="32"/>
    </row>
    <row r="38" spans="1:13" s="1" customFormat="1" ht="18">
      <c r="A38" s="50"/>
      <c r="B38" s="50"/>
      <c r="C38" s="50"/>
      <c r="D38" s="31"/>
      <c r="E38" s="32"/>
      <c r="F38" s="33"/>
      <c r="G38" s="32"/>
      <c r="H38" s="32"/>
      <c r="I38" s="33"/>
      <c r="J38" s="32"/>
    </row>
    <row r="39" spans="1:13" s="1" customFormat="1" ht="18">
      <c r="A39" s="50"/>
      <c r="B39" s="50"/>
      <c r="C39" s="50"/>
      <c r="D39" s="31"/>
      <c r="E39" s="32"/>
      <c r="F39" s="33"/>
      <c r="G39" s="32"/>
      <c r="H39" s="32"/>
      <c r="I39" s="33"/>
      <c r="J39" s="32"/>
    </row>
    <row r="40" spans="1:13" s="1" customFormat="1" ht="18">
      <c r="A40" s="50"/>
      <c r="B40" s="50"/>
      <c r="C40" s="50"/>
      <c r="D40" s="31"/>
      <c r="E40" s="32"/>
      <c r="F40" s="33"/>
      <c r="G40" s="32"/>
      <c r="H40" s="32"/>
      <c r="I40" s="33"/>
      <c r="J40" s="32"/>
    </row>
    <row r="41" spans="1:13" s="1" customFormat="1" ht="18">
      <c r="A41" s="50"/>
      <c r="B41" s="50"/>
      <c r="C41" s="50"/>
      <c r="D41" s="31"/>
      <c r="E41" s="32"/>
      <c r="F41" s="33"/>
      <c r="G41" s="32"/>
      <c r="H41" s="32"/>
      <c r="I41" s="33"/>
      <c r="J41" s="32"/>
    </row>
    <row r="42" spans="1:13" s="1" customFormat="1" ht="18">
      <c r="A42" s="50"/>
      <c r="B42" s="50"/>
      <c r="C42" s="50"/>
      <c r="D42" s="31"/>
      <c r="E42" s="32"/>
      <c r="F42" s="33"/>
      <c r="G42" s="32"/>
      <c r="H42" s="32"/>
      <c r="I42" s="33"/>
      <c r="J42" s="32"/>
    </row>
    <row r="43" spans="1:13" s="1" customFormat="1" ht="18">
      <c r="A43" s="50"/>
      <c r="B43" s="50"/>
      <c r="C43" s="50"/>
      <c r="D43" s="31"/>
      <c r="E43" s="32"/>
      <c r="F43" s="33"/>
      <c r="G43" s="32"/>
      <c r="H43" s="32"/>
      <c r="I43" s="33"/>
      <c r="J43" s="32"/>
    </row>
    <row r="44" spans="1:13" s="1" customFormat="1" ht="18">
      <c r="A44" s="50"/>
      <c r="B44" s="50"/>
      <c r="C44" s="50"/>
      <c r="D44" s="31"/>
      <c r="E44" s="32"/>
      <c r="F44" s="33"/>
      <c r="G44" s="32"/>
      <c r="H44" s="32"/>
      <c r="I44" s="33"/>
      <c r="J44" s="32"/>
    </row>
    <row r="45" spans="1:13" s="1" customFormat="1" ht="18">
      <c r="A45" s="50"/>
      <c r="B45" s="50"/>
      <c r="C45" s="50"/>
      <c r="D45" s="34"/>
      <c r="E45" s="32"/>
      <c r="F45" s="33"/>
      <c r="G45" s="32"/>
      <c r="H45" s="32"/>
      <c r="I45" s="33"/>
      <c r="J45" s="32"/>
    </row>
    <row r="46" spans="1:13" s="1" customFormat="1" ht="18">
      <c r="A46" s="50"/>
      <c r="B46" s="50"/>
      <c r="C46" s="50"/>
      <c r="D46" s="31"/>
      <c r="E46" s="32"/>
      <c r="F46" s="33"/>
      <c r="G46" s="32"/>
      <c r="H46" s="32"/>
      <c r="I46" s="33"/>
      <c r="J46" s="32"/>
    </row>
    <row r="47" spans="1:13" ht="18">
      <c r="A47" s="30"/>
      <c r="B47" s="30"/>
      <c r="C47" s="30"/>
      <c r="D47" s="35"/>
      <c r="E47" s="35"/>
      <c r="F47" s="35"/>
      <c r="G47" s="35"/>
      <c r="H47" s="35"/>
      <c r="I47" s="35"/>
      <c r="J47" s="35"/>
    </row>
    <row r="48" spans="1:13" ht="15.75">
      <c r="A48" s="30"/>
      <c r="B48" s="30"/>
      <c r="C48" s="30"/>
      <c r="D48" s="36"/>
      <c r="E48" s="36"/>
      <c r="F48" s="32"/>
      <c r="G48" s="32"/>
      <c r="H48" s="32"/>
      <c r="I48" s="33"/>
    </row>
    <row r="49" spans="4:9" ht="15.75">
      <c r="D49" s="37"/>
      <c r="E49" s="37"/>
      <c r="F49" s="37"/>
      <c r="G49" s="37"/>
      <c r="I49" s="38"/>
    </row>
  </sheetData>
  <mergeCells count="39">
    <mergeCell ref="A1:N1"/>
    <mergeCell ref="A33:C33"/>
    <mergeCell ref="A20:C20"/>
    <mergeCell ref="A21:C21"/>
    <mergeCell ref="A22:C22"/>
    <mergeCell ref="A24:C24"/>
    <mergeCell ref="A25:C25"/>
    <mergeCell ref="A23:C23"/>
    <mergeCell ref="A2:A3"/>
    <mergeCell ref="B2:B3"/>
    <mergeCell ref="E2:E3"/>
    <mergeCell ref="F2:F3"/>
    <mergeCell ref="G2:G3"/>
    <mergeCell ref="J2:J3"/>
    <mergeCell ref="A26:C26"/>
    <mergeCell ref="A31:C31"/>
    <mergeCell ref="A29:C29"/>
    <mergeCell ref="A30:C30"/>
    <mergeCell ref="M2:M3"/>
    <mergeCell ref="A16:K16"/>
    <mergeCell ref="L2:L3"/>
    <mergeCell ref="H2:H3"/>
    <mergeCell ref="I2:I3"/>
    <mergeCell ref="A28:C28"/>
    <mergeCell ref="K2:K3"/>
    <mergeCell ref="C2:D2"/>
    <mergeCell ref="A17:M17"/>
    <mergeCell ref="A18:M18"/>
    <mergeCell ref="A27:C27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</mergeCells>
  <printOptions horizontalCentered="1"/>
  <pageMargins left="0.52" right="0.15748031496062992" top="0.31496062992125984" bottom="0.74803149606299213" header="0.31496062992125984" footer="0.31496062992125984"/>
  <pageSetup scale="31" orientation="landscape" r:id="rId1"/>
  <ignoredErrors>
    <ignoredError sqref="G2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</vt:lpstr>
      <vt:lpstr>'PORTAL SEFIN'!Área_de_impresión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Matula</cp:lastModifiedBy>
  <cp:lastPrinted>2018-07-06T19:31:10Z</cp:lastPrinted>
  <dcterms:created xsi:type="dcterms:W3CDTF">2008-01-30T14:54:54Z</dcterms:created>
  <dcterms:modified xsi:type="dcterms:W3CDTF">2018-08-09T18:04:53Z</dcterms:modified>
</cp:coreProperties>
</file>