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SEPTIEMBRE\"/>
    </mc:Choice>
  </mc:AlternateContent>
  <bookViews>
    <workbookView xWindow="0" yWindow="0" windowWidth="20490" windowHeight="7320" tabRatio="872"/>
  </bookViews>
  <sheets>
    <sheet name="PORTAL SEFIN" sheetId="33" r:id="rId1"/>
  </sheets>
  <definedNames>
    <definedName name="_xlnm.Print_Area" localSheetId="0">'PORTAL SEFIN'!$A$1:$N$34</definedName>
  </definedNames>
  <calcPr calcId="162913"/>
</workbook>
</file>

<file path=xl/calcChain.xml><?xml version="1.0" encoding="utf-8"?>
<calcChain xmlns="http://schemas.openxmlformats.org/spreadsheetml/2006/main">
  <c r="G26" i="33" l="1"/>
  <c r="G27" i="33"/>
  <c r="E33" i="33" l="1"/>
  <c r="C15" i="33" l="1"/>
  <c r="G31" i="33" l="1"/>
  <c r="G30" i="33"/>
  <c r="G29" i="33"/>
  <c r="G24" i="33"/>
  <c r="G23" i="33"/>
  <c r="G21" i="33"/>
  <c r="G22" i="33"/>
  <c r="G25" i="33" l="1"/>
  <c r="G33" i="33"/>
  <c r="G28" i="33"/>
  <c r="F15" i="33" l="1"/>
  <c r="L15" i="33" l="1"/>
  <c r="M14" i="33" l="1"/>
  <c r="M6" i="33"/>
  <c r="M8" i="33"/>
  <c r="M9" i="33"/>
  <c r="M11" i="33"/>
  <c r="M5" i="33"/>
  <c r="M7" i="33"/>
  <c r="M10" i="33"/>
  <c r="D15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<sst xmlns="http://schemas.openxmlformats.org/spreadsheetml/2006/main" count="55" uniqueCount="39">
  <si>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</si>
  <si>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</si>
  <si>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</si>
  <si>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</si>
  <si>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</si>
  <si>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</si>
  <si>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</si>
  <si>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</si>
  <si>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</si>
  <si>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</si>
  <si>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</si>
  <si>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</si>
  <si>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</si>
  <si>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</si>
  <si>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</si>
  <si>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</si>
  <si>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</si>
  <si>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</si>
  <si>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</si>
  <si>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</si>
  <si>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</si>
  <si>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</si>
  <si>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</si>
  <si>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</si>
  <si>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</si>
  <si>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</si>
  <si>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</si>
  <si>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</si>
  <si>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</si>
  <si>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</si>
  <si>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</si>
  <si>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</si>
  <si>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</si>
  <si>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Impuesto Especial sobre Producción y Servicios</t>
    </r>
    <r>
      <rPr>
        <b/>
        <sz val="17"/>
        <rFont val="Arial"/>
        <family val="2"/>
      </rPr>
      <t xml:space="preserve"> 1A/</t>
    </r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</si>
  <si>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</si>
  <si>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PARTICIPACIONES A MUNICIPIOS SEPTIEMBRE 2018</t>
  </si>
  <si>
    <t>SEPTIEMBRE 2018</t>
  </si>
  <si>
    <t>4° Parcialidad del 1° Ajuste Cuatrimetral del Impuesto sobre Producción y Servicios</t>
  </si>
  <si>
    <r>
      <t>/1A</t>
    </r>
    <r>
      <rPr>
        <sz val="14"/>
        <rFont val="Arial"/>
        <family val="2"/>
      </rPr>
      <t xml:space="preserve"> Incluye cuarta deducción del 1° Ajuste Cuatrimestral 2018; por lo que se aplicó de manera proporcional al que la federación se lo radique al Estado; hasta completar el importe del ajuste cuatrimestral 2018. Teniendo un saldo pendiente de deducir por el importe total de:  </t>
    </r>
    <r>
      <rPr>
        <b/>
        <sz val="14"/>
        <color rgb="FFFF0000"/>
        <rFont val="Arial"/>
        <family val="2"/>
      </rPr>
      <t>-1,613,163.31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</si>
</sst>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&quot;$&quot;* #,##0_-;\-&quot;$&quot;* #,##0_-;_-&quot;$&quot;* &quot;-&quot;??_-;_-@_-"/>
    <numFmt numFmtId="167" formatCode="_-* #,##0_-;\-* #,##0_-;_-* &quot;-&quot;??_-;_-@_-"/>
    <numFmt numFmtId="168" formatCode="#,##0_ ;[Red]\-#,##0\ "/>
  </numFmts>
  <fonts count="38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7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0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3" fontId="25" fillId="2" borderId="0" xfId="47" applyNumberFormat="1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6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6" fontId="20" fillId="2" borderId="1" xfId="8" applyNumberFormat="1" applyFont="1" applyFill="1" applyBorder="1" applyAlignment="1">
      <alignment vertical="center"/>
    </xf>
    <xf numFmtId="165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67" fontId="27" fillId="2" borderId="0" xfId="25" applyNumberFormat="1" applyFont="1" applyFill="1" applyBorder="1"/>
    <xf numFmtId="167" fontId="22" fillId="2" borderId="0" xfId="25" applyNumberFormat="1" applyFont="1" applyFill="1" applyBorder="1"/>
    <xf numFmtId="167" fontId="33" fillId="2" borderId="0" xfId="25" applyNumberFormat="1" applyFont="1" applyFill="1" applyBorder="1"/>
    <xf numFmtId="167" fontId="27" fillId="2" borderId="0" xfId="25" applyNumberFormat="1" applyFont="1" applyFill="1"/>
    <xf numFmtId="167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168" fontId="24" fillId="2" borderId="2" xfId="1" applyNumberFormat="1" applyFont="1" applyFill="1" applyBorder="1" applyAlignment="1">
      <alignment horizontal="center" vertical="center"/>
    </xf>
    <xf numFmtId="168" fontId="24" fillId="3" borderId="2" xfId="1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166" fontId="36" fillId="2" borderId="0" xfId="8" applyNumberFormat="1" applyFont="1" applyFill="1" applyBorder="1" applyAlignment="1">
      <alignment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60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view="pageBreakPreview" topLeftCell="F1" zoomScale="60" zoomScaleNormal="40" workbookViewId="0">
      <selection activeCell="O3" sqref="O3"/>
    </sheetView>
  </sheetViews>
  <sheetFormatPr baseColWidth="10" defaultRowHeight="14.25"/>
  <cols>
    <col min="1" max="1" width="34.7109375" style="1" customWidth="1"/>
    <col min="2" max="4" width="32.5703125" style="1" customWidth="1"/>
    <col min="5" max="5" width="31.7109375" style="1" customWidth="1"/>
    <col min="6" max="6" width="24.85546875" style="1" customWidth="1"/>
    <col min="7" max="7" width="29.42578125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39" s="4" customFormat="1" ht="56.25" customHeight="1" thickBot="1">
      <c r="A2" s="57" t="s">
        <v>29</v>
      </c>
      <c r="B2" s="57" t="s">
        <v>30</v>
      </c>
      <c r="C2" s="57" t="s">
        <v>18</v>
      </c>
      <c r="D2" s="57"/>
      <c r="E2" s="57" t="s">
        <v>23</v>
      </c>
      <c r="F2" s="57" t="s">
        <v>19</v>
      </c>
      <c r="G2" s="57" t="s">
        <v>33</v>
      </c>
      <c r="H2" s="57" t="s">
        <v>21</v>
      </c>
      <c r="I2" s="57" t="s">
        <v>24</v>
      </c>
      <c r="J2" s="57" t="s">
        <v>25</v>
      </c>
      <c r="K2" s="57" t="s">
        <v>22</v>
      </c>
      <c r="L2" s="55" t="s">
        <v>31</v>
      </c>
      <c r="M2" s="53" t="s">
        <v>26</v>
      </c>
      <c r="N2" s="3"/>
    </row>
    <row r="3" spans="1:39" s="4" customFormat="1" ht="66.75" customHeight="1" thickBot="1">
      <c r="A3" s="57"/>
      <c r="B3" s="57"/>
      <c r="C3" s="5">
        <v>0.7</v>
      </c>
      <c r="D3" s="5">
        <v>0.3</v>
      </c>
      <c r="E3" s="57"/>
      <c r="F3" s="57"/>
      <c r="G3" s="57"/>
      <c r="H3" s="57"/>
      <c r="I3" s="57"/>
      <c r="J3" s="57"/>
      <c r="K3" s="57"/>
      <c r="L3" s="56"/>
      <c r="M3" s="53"/>
      <c r="N3" s="3"/>
    </row>
    <row r="4" spans="1:39" ht="29.25" customHeight="1" thickBot="1">
      <c r="A4" s="6" t="s">
        <v>9</v>
      </c>
      <c r="B4" s="40">
        <v>4174450.25</v>
      </c>
      <c r="C4" s="40">
        <v>1054556</v>
      </c>
      <c r="D4" s="40">
        <v>146906.53</v>
      </c>
      <c r="E4" s="40">
        <v>35427.339999999997</v>
      </c>
      <c r="F4" s="40">
        <v>0</v>
      </c>
      <c r="G4" s="40">
        <v>0</v>
      </c>
      <c r="H4" s="40">
        <v>177261.82</v>
      </c>
      <c r="I4" s="40">
        <v>76857.070000000007</v>
      </c>
      <c r="J4" s="40">
        <v>9529.92</v>
      </c>
      <c r="K4" s="40">
        <v>1825974.77</v>
      </c>
      <c r="L4" s="40">
        <v>237289</v>
      </c>
      <c r="M4" s="41">
        <f>SUM(B4:L4)</f>
        <v>7738252.7000000011</v>
      </c>
      <c r="N4" s="7">
        <v>7325624.5840751091</v>
      </c>
      <c r="Q4" s="8"/>
    </row>
    <row r="5" spans="1:39" ht="29.25" customHeight="1" thickBot="1">
      <c r="A5" s="9" t="s">
        <v>1</v>
      </c>
      <c r="B5" s="46">
        <v>5702028.2999999998</v>
      </c>
      <c r="C5" s="46">
        <v>1440455.11</v>
      </c>
      <c r="D5" s="46">
        <v>319898.53000000003</v>
      </c>
      <c r="E5" s="46">
        <v>48391.44</v>
      </c>
      <c r="F5" s="46">
        <v>0</v>
      </c>
      <c r="G5" s="46">
        <v>0</v>
      </c>
      <c r="H5" s="46">
        <v>243036.42</v>
      </c>
      <c r="I5" s="46">
        <v>154624.01999999999</v>
      </c>
      <c r="J5" s="46">
        <v>13017.25</v>
      </c>
      <c r="K5" s="46">
        <v>2587015.12</v>
      </c>
      <c r="L5" s="48">
        <v>417999</v>
      </c>
      <c r="M5" s="43">
        <f t="shared" ref="M5:M14" si="0">SUM(B5:L5)</f>
        <v>10926465.190000001</v>
      </c>
      <c r="N5" s="7">
        <v>10087148.153269671</v>
      </c>
      <c r="Q5" s="8"/>
    </row>
    <row r="6" spans="1:39" ht="29.25" customHeight="1" thickBot="1">
      <c r="A6" s="6" t="s">
        <v>2</v>
      </c>
      <c r="B6" s="40">
        <v>22642689.850000001</v>
      </c>
      <c r="C6" s="40">
        <v>5720030.9199999999</v>
      </c>
      <c r="D6" s="40">
        <v>1374061.64</v>
      </c>
      <c r="E6" s="40">
        <v>192161.87</v>
      </c>
      <c r="F6" s="40">
        <v>0</v>
      </c>
      <c r="G6" s="40">
        <v>0</v>
      </c>
      <c r="H6" s="40">
        <v>877954.15</v>
      </c>
      <c r="I6" s="40">
        <v>919051.23</v>
      </c>
      <c r="J6" s="40">
        <v>51691.35</v>
      </c>
      <c r="K6" s="40">
        <v>9113147.9900000002</v>
      </c>
      <c r="L6" s="47">
        <v>4116209</v>
      </c>
      <c r="M6" s="41">
        <f t="shared" si="0"/>
        <v>45006998.000000007</v>
      </c>
      <c r="N6" s="7">
        <v>38195681.677823335</v>
      </c>
      <c r="Q6" s="8"/>
    </row>
    <row r="7" spans="1:39" ht="29.25" customHeight="1" thickBot="1">
      <c r="A7" s="9" t="s">
        <v>10</v>
      </c>
      <c r="B7" s="46">
        <v>5384996.1799999997</v>
      </c>
      <c r="C7" s="46">
        <v>1360365.97</v>
      </c>
      <c r="D7" s="46">
        <v>188979.59</v>
      </c>
      <c r="E7" s="46">
        <v>45700.88</v>
      </c>
      <c r="F7" s="46">
        <v>0</v>
      </c>
      <c r="G7" s="46">
        <v>0</v>
      </c>
      <c r="H7" s="46">
        <v>224009.8</v>
      </c>
      <c r="I7" s="46">
        <v>123532.18</v>
      </c>
      <c r="J7" s="46">
        <v>12293.49</v>
      </c>
      <c r="K7" s="46">
        <v>2301273.19</v>
      </c>
      <c r="L7" s="48">
        <v>1088313</v>
      </c>
      <c r="M7" s="43">
        <f t="shared" si="0"/>
        <v>10729464.279999999</v>
      </c>
      <c r="N7" s="7">
        <v>9452981.5911252405</v>
      </c>
      <c r="Q7" s="8"/>
    </row>
    <row r="8" spans="1:39" ht="29.25" customHeight="1" thickBot="1">
      <c r="A8" s="6" t="s">
        <v>12</v>
      </c>
      <c r="B8" s="40">
        <v>21174684.449999999</v>
      </c>
      <c r="C8" s="40">
        <v>5349181.1500000004</v>
      </c>
      <c r="D8" s="40">
        <v>0</v>
      </c>
      <c r="E8" s="40">
        <v>179703.34</v>
      </c>
      <c r="F8" s="40">
        <v>0</v>
      </c>
      <c r="G8" s="40">
        <v>0</v>
      </c>
      <c r="H8" s="40">
        <v>843388.78</v>
      </c>
      <c r="I8" s="40">
        <v>820822.08</v>
      </c>
      <c r="J8" s="40">
        <v>48340.01</v>
      </c>
      <c r="K8" s="40">
        <v>9130318.0399999991</v>
      </c>
      <c r="L8" s="47">
        <v>443103</v>
      </c>
      <c r="M8" s="41">
        <f t="shared" si="0"/>
        <v>37989540.850000001</v>
      </c>
      <c r="N8" s="7">
        <v>46218312.012863129</v>
      </c>
      <c r="Q8" s="8"/>
    </row>
    <row r="9" spans="1:39" ht="29.25" customHeight="1" thickBot="1">
      <c r="A9" s="9" t="s">
        <v>3</v>
      </c>
      <c r="B9" s="46">
        <v>8551736.1400000006</v>
      </c>
      <c r="C9" s="46">
        <v>2160352.66</v>
      </c>
      <c r="D9" s="46">
        <v>459735.14</v>
      </c>
      <c r="E9" s="46">
        <v>72576.08</v>
      </c>
      <c r="F9" s="46">
        <v>0</v>
      </c>
      <c r="G9" s="46">
        <v>0</v>
      </c>
      <c r="H9" s="46">
        <v>331866.93</v>
      </c>
      <c r="I9" s="46">
        <v>249181.66</v>
      </c>
      <c r="J9" s="46">
        <v>19522.89</v>
      </c>
      <c r="K9" s="46">
        <v>4191859.06</v>
      </c>
      <c r="L9" s="48">
        <v>1537331</v>
      </c>
      <c r="M9" s="43">
        <f t="shared" si="0"/>
        <v>17574161.560000002</v>
      </c>
      <c r="N9" s="7">
        <v>14290485.743763685</v>
      </c>
      <c r="Q9" s="8"/>
    </row>
    <row r="10" spans="1:39" ht="29.25" customHeight="1" thickBot="1">
      <c r="A10" s="6" t="s">
        <v>4</v>
      </c>
      <c r="B10" s="40">
        <v>6465288.0599999996</v>
      </c>
      <c r="C10" s="40">
        <v>1633270.95</v>
      </c>
      <c r="D10" s="40">
        <v>307640.8</v>
      </c>
      <c r="E10" s="40">
        <v>54869.01</v>
      </c>
      <c r="F10" s="40">
        <v>0</v>
      </c>
      <c r="G10" s="40">
        <v>0</v>
      </c>
      <c r="H10" s="40">
        <v>257981.97</v>
      </c>
      <c r="I10" s="40">
        <v>160293.63</v>
      </c>
      <c r="J10" s="40">
        <v>14759.71</v>
      </c>
      <c r="K10" s="40">
        <v>2527113.75</v>
      </c>
      <c r="L10" s="47">
        <v>426838</v>
      </c>
      <c r="M10" s="41">
        <f t="shared" si="0"/>
        <v>11848055.880000003</v>
      </c>
      <c r="N10" s="7">
        <v>10532812.624183219</v>
      </c>
      <c r="Q10" s="8"/>
    </row>
    <row r="11" spans="1:39" ht="29.25" customHeight="1" thickBot="1">
      <c r="A11" s="9" t="s">
        <v>5</v>
      </c>
      <c r="B11" s="46">
        <v>4020725.77</v>
      </c>
      <c r="C11" s="46">
        <v>1015721.89</v>
      </c>
      <c r="D11" s="46">
        <v>122050.98</v>
      </c>
      <c r="E11" s="46">
        <v>34122.720000000001</v>
      </c>
      <c r="F11" s="46">
        <v>0</v>
      </c>
      <c r="G11" s="46">
        <v>0</v>
      </c>
      <c r="H11" s="46">
        <v>165034.97</v>
      </c>
      <c r="I11" s="46">
        <v>78394.48</v>
      </c>
      <c r="J11" s="46">
        <v>9178.98</v>
      </c>
      <c r="K11" s="46">
        <v>1710508.56</v>
      </c>
      <c r="L11" s="48">
        <v>29144</v>
      </c>
      <c r="M11" s="43">
        <f t="shared" si="0"/>
        <v>7184882.3500000015</v>
      </c>
      <c r="N11" s="7">
        <v>6514633.5508965496</v>
      </c>
      <c r="Q11" s="8"/>
    </row>
    <row r="12" spans="1:39" ht="29.25" customHeight="1" thickBot="1">
      <c r="A12" s="6" t="s">
        <v>6</v>
      </c>
      <c r="B12" s="40">
        <v>5028591.32</v>
      </c>
      <c r="C12" s="40">
        <v>1270330.43</v>
      </c>
      <c r="D12" s="40">
        <v>198171.89</v>
      </c>
      <c r="E12" s="40">
        <v>42676.18</v>
      </c>
      <c r="F12" s="40">
        <v>0</v>
      </c>
      <c r="G12" s="40">
        <v>0</v>
      </c>
      <c r="H12" s="40">
        <v>191994.77</v>
      </c>
      <c r="I12" s="40">
        <v>109549.9</v>
      </c>
      <c r="J12" s="40">
        <v>11479.85</v>
      </c>
      <c r="K12" s="40">
        <v>2288052.31</v>
      </c>
      <c r="L12" s="47">
        <v>341342</v>
      </c>
      <c r="M12" s="41">
        <f t="shared" si="0"/>
        <v>9482188.6499999985</v>
      </c>
      <c r="N12" s="7">
        <v>8058342.1908190576</v>
      </c>
      <c r="Q12" s="8"/>
    </row>
    <row r="13" spans="1:39" ht="29.25" customHeight="1" thickBot="1">
      <c r="A13" s="9" t="s">
        <v>7</v>
      </c>
      <c r="B13" s="46">
        <v>4906711.47</v>
      </c>
      <c r="C13" s="46">
        <v>1239540.95</v>
      </c>
      <c r="D13" s="46">
        <v>42558.15</v>
      </c>
      <c r="E13" s="46">
        <v>41641.82</v>
      </c>
      <c r="F13" s="46">
        <v>0</v>
      </c>
      <c r="G13" s="46">
        <v>0</v>
      </c>
      <c r="H13" s="46">
        <v>172404.02</v>
      </c>
      <c r="I13" s="46">
        <v>24156.61</v>
      </c>
      <c r="J13" s="46">
        <v>11201.61</v>
      </c>
      <c r="K13" s="46">
        <v>2173376.89</v>
      </c>
      <c r="L13" s="48">
        <v>701179</v>
      </c>
      <c r="M13" s="43">
        <f t="shared" si="0"/>
        <v>9312770.5200000014</v>
      </c>
      <c r="N13" s="7">
        <v>7138102.7492167363</v>
      </c>
      <c r="Q13" s="8"/>
    </row>
    <row r="14" spans="1:39" ht="29.25" customHeight="1" thickBot="1">
      <c r="A14" s="6" t="s">
        <v>8</v>
      </c>
      <c r="B14" s="40">
        <v>3481669.89</v>
      </c>
      <c r="C14" s="40">
        <v>879544.77</v>
      </c>
      <c r="D14" s="40">
        <v>55072.67</v>
      </c>
      <c r="E14" s="40">
        <v>29547.91</v>
      </c>
      <c r="F14" s="40">
        <v>0</v>
      </c>
      <c r="G14" s="40">
        <v>0</v>
      </c>
      <c r="H14" s="40">
        <v>128759.81</v>
      </c>
      <c r="I14" s="40">
        <v>28940.54</v>
      </c>
      <c r="J14" s="40">
        <v>7948.36</v>
      </c>
      <c r="K14" s="40">
        <v>1292675.68</v>
      </c>
      <c r="L14" s="47">
        <v>251935</v>
      </c>
      <c r="M14" s="41">
        <f t="shared" si="0"/>
        <v>6156094.6299999999</v>
      </c>
      <c r="N14" s="7">
        <v>5572340.8719642879</v>
      </c>
      <c r="Q14" s="8"/>
    </row>
    <row r="15" spans="1:39" s="13" customFormat="1" ht="42.75" customHeight="1" thickBot="1">
      <c r="A15" s="10" t="s">
        <v>11</v>
      </c>
      <c r="B15" s="42">
        <f>SUM(B4:B14)</f>
        <v>91533571.679999992</v>
      </c>
      <c r="C15" s="42">
        <f>SUM(C4:C14)</f>
        <v>23123350.800000001</v>
      </c>
      <c r="D15" s="42">
        <f t="shared" ref="D15:L15" si="1">SUM(D4:D14)</f>
        <v>3215075.92</v>
      </c>
      <c r="E15" s="42">
        <f t="shared" si="1"/>
        <v>776818.59</v>
      </c>
      <c r="F15" s="42">
        <f t="shared" si="1"/>
        <v>0</v>
      </c>
      <c r="G15" s="42">
        <f t="shared" si="1"/>
        <v>0</v>
      </c>
      <c r="H15" s="42">
        <f t="shared" si="1"/>
        <v>3613693.4400000009</v>
      </c>
      <c r="I15" s="42">
        <f t="shared" si="1"/>
        <v>2745403.4</v>
      </c>
      <c r="J15" s="42">
        <f t="shared" si="1"/>
        <v>208963.41999999998</v>
      </c>
      <c r="K15" s="42">
        <f t="shared" si="1"/>
        <v>39141315.359999999</v>
      </c>
      <c r="L15" s="42">
        <f t="shared" si="1"/>
        <v>9590682</v>
      </c>
      <c r="M15" s="42">
        <f>SUM(M4:M14)</f>
        <v>173948874.61000001</v>
      </c>
      <c r="N15" s="7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4" t="s">
        <v>27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39"/>
    </row>
    <row r="17" spans="1:39" s="14" customFormat="1" ht="18" hidden="1" customHeight="1">
      <c r="A17" s="58" t="s">
        <v>34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23" customFormat="1" ht="27" customHeight="1">
      <c r="A18" s="58" t="s">
        <v>38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14" customFormat="1" ht="24.75" customHeight="1">
      <c r="B19" s="15"/>
      <c r="C19" s="15"/>
      <c r="D19" s="15"/>
      <c r="E19" s="15"/>
      <c r="F19" s="15"/>
      <c r="G19" s="15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4" customFormat="1" ht="24.75" customHeight="1">
      <c r="A20" s="61" t="s">
        <v>36</v>
      </c>
      <c r="B20" s="62"/>
      <c r="C20" s="62"/>
      <c r="D20" s="18"/>
      <c r="E20" s="19" t="s">
        <v>16</v>
      </c>
      <c r="F20" s="20"/>
      <c r="G20" s="19" t="s">
        <v>0</v>
      </c>
      <c r="H20" s="21"/>
      <c r="I20" s="21"/>
      <c r="J20" s="22"/>
      <c r="K20" s="22"/>
      <c r="L20" s="22"/>
      <c r="M20" s="22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4" customFormat="1" ht="24.75" customHeight="1">
      <c r="A21" s="52" t="s">
        <v>17</v>
      </c>
      <c r="B21" s="52"/>
      <c r="C21" s="52"/>
      <c r="D21" s="24"/>
      <c r="E21" s="25">
        <v>381389882</v>
      </c>
      <c r="F21" s="26" t="s">
        <v>13</v>
      </c>
      <c r="G21" s="25">
        <f>ROUND(E21*0.24,2)-0.01</f>
        <v>91533571.670000002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4" customFormat="1" ht="24.75" customHeight="1">
      <c r="A22" s="52" t="s">
        <v>32</v>
      </c>
      <c r="B22" s="52"/>
      <c r="C22" s="52"/>
      <c r="D22" s="24"/>
      <c r="E22" s="25">
        <v>23123350.800000001</v>
      </c>
      <c r="F22" s="26" t="s">
        <v>15</v>
      </c>
      <c r="G22" s="25">
        <f>E22+0.01</f>
        <v>23123350.810000002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4" customFormat="1" ht="26.25" customHeight="1">
      <c r="A23" s="52" t="s">
        <v>28</v>
      </c>
      <c r="B23" s="52"/>
      <c r="C23" s="52"/>
      <c r="D23" s="24"/>
      <c r="E23" s="25">
        <v>3215075.9273564206</v>
      </c>
      <c r="F23" s="26" t="s">
        <v>15</v>
      </c>
      <c r="G23" s="25">
        <f>E23-0.01</f>
        <v>3215075.9173564208</v>
      </c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4" customFormat="1" ht="24" customHeight="1">
      <c r="A24" s="52" t="s">
        <v>23</v>
      </c>
      <c r="B24" s="52"/>
      <c r="C24" s="52"/>
      <c r="D24" s="24"/>
      <c r="E24" s="25">
        <v>3884093</v>
      </c>
      <c r="F24" s="26" t="s">
        <v>14</v>
      </c>
      <c r="G24" s="25">
        <f>ROUND(E24*0.2,2)-0.01</f>
        <v>776818.59</v>
      </c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4" customFormat="1" ht="27" customHeight="1">
      <c r="A25" s="52" t="s">
        <v>19</v>
      </c>
      <c r="B25" s="52"/>
      <c r="C25" s="52"/>
      <c r="D25" s="24"/>
      <c r="E25" s="25">
        <v>0</v>
      </c>
      <c r="F25" s="26" t="s">
        <v>14</v>
      </c>
      <c r="G25" s="25">
        <f t="shared" ref="G25:G26" si="2">ROUND(E25*0.2,2)</f>
        <v>0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4" customFormat="1" ht="32.25" customHeight="1">
      <c r="A26" s="52" t="s">
        <v>20</v>
      </c>
      <c r="B26" s="52"/>
      <c r="C26" s="52"/>
      <c r="D26" s="24"/>
      <c r="E26" s="25">
        <v>1999958</v>
      </c>
      <c r="F26" s="26" t="s">
        <v>14</v>
      </c>
      <c r="G26" s="25">
        <f t="shared" si="2"/>
        <v>399991.6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4" customFormat="1" ht="47.25" customHeight="1">
      <c r="A27" s="52" t="s">
        <v>37</v>
      </c>
      <c r="B27" s="52"/>
      <c r="C27" s="52"/>
      <c r="D27" s="49"/>
      <c r="E27" s="50">
        <v>-1999958</v>
      </c>
      <c r="F27" s="26" t="s">
        <v>14</v>
      </c>
      <c r="G27" s="50">
        <f t="shared" ref="G27" si="3">ROUND(E27*0.2,2)</f>
        <v>-399991.6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4" customFormat="1" ht="32.25" customHeight="1">
      <c r="A28" s="52" t="s">
        <v>21</v>
      </c>
      <c r="B28" s="52"/>
      <c r="C28" s="52"/>
      <c r="D28" s="24"/>
      <c r="E28" s="25">
        <v>15057056</v>
      </c>
      <c r="F28" s="26" t="s">
        <v>13</v>
      </c>
      <c r="G28" s="25">
        <f>ROUND(E28*0.24,2)</f>
        <v>3613693.44</v>
      </c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4" customFormat="1" ht="32.25" customHeight="1">
      <c r="A29" s="52" t="s">
        <v>24</v>
      </c>
      <c r="B29" s="52"/>
      <c r="C29" s="52"/>
      <c r="D29" s="24"/>
      <c r="E29" s="25">
        <v>13727017</v>
      </c>
      <c r="F29" s="26" t="s">
        <v>14</v>
      </c>
      <c r="G29" s="25">
        <f>ROUND(E29*0.2,2)-0.01</f>
        <v>2745403.39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4" customFormat="1" ht="47.25" customHeight="1">
      <c r="A30" s="52" t="s">
        <v>25</v>
      </c>
      <c r="B30" s="52"/>
      <c r="C30" s="52"/>
      <c r="D30" s="24"/>
      <c r="E30" s="25">
        <v>1044817</v>
      </c>
      <c r="F30" s="26" t="s">
        <v>14</v>
      </c>
      <c r="G30" s="25">
        <f>ROUND(E30*0.2,2)-0.01</f>
        <v>208963.38999999998</v>
      </c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4" customFormat="1" ht="29.25" customHeight="1">
      <c r="A31" s="52" t="s">
        <v>22</v>
      </c>
      <c r="B31" s="52"/>
      <c r="C31" s="52"/>
      <c r="D31" s="24"/>
      <c r="E31" s="25">
        <v>163088814</v>
      </c>
      <c r="F31" s="26" t="s">
        <v>13</v>
      </c>
      <c r="G31" s="25">
        <f>ROUND(E31*0.24,2)+0.01</f>
        <v>39141315.369999997</v>
      </c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s="14" customFormat="1" ht="21.75">
      <c r="A32" s="44" t="s">
        <v>31</v>
      </c>
      <c r="B32" s="44"/>
      <c r="C32" s="44"/>
      <c r="D32" s="45"/>
      <c r="E32" s="25">
        <v>63098031</v>
      </c>
      <c r="F32" s="26"/>
      <c r="G32" s="25">
        <v>9590682</v>
      </c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13" ht="22.5" thickBot="1">
      <c r="A33" s="60" t="s">
        <v>11</v>
      </c>
      <c r="B33" s="60"/>
      <c r="C33" s="60"/>
      <c r="D33" s="27"/>
      <c r="E33" s="28">
        <f>SUM(E21:E32)</f>
        <v>667628136.72735643</v>
      </c>
      <c r="F33" s="29"/>
      <c r="G33" s="28">
        <f>SUM(G21:G32)</f>
        <v>173948874.57735643</v>
      </c>
      <c r="H33" s="16"/>
      <c r="I33" s="16"/>
      <c r="J33" s="17"/>
      <c r="K33" s="17"/>
      <c r="L33" s="17"/>
      <c r="M33" s="17"/>
    </row>
    <row r="34" spans="1:13" ht="18.75" thickTop="1">
      <c r="A34" s="16"/>
      <c r="B34" s="16"/>
      <c r="C34" s="16"/>
      <c r="D34" s="16"/>
      <c r="E34" s="16"/>
      <c r="F34" s="16"/>
      <c r="G34" s="16"/>
      <c r="H34" s="16"/>
      <c r="I34" s="16"/>
      <c r="J34" s="17"/>
      <c r="K34" s="17"/>
      <c r="L34" s="17"/>
      <c r="M34" s="17"/>
    </row>
    <row r="35" spans="1:13">
      <c r="A35" s="30"/>
      <c r="B35" s="30"/>
      <c r="C35" s="30"/>
      <c r="D35" s="30"/>
      <c r="E35" s="30"/>
      <c r="F35" s="30"/>
      <c r="G35" s="30"/>
      <c r="H35" s="30"/>
      <c r="I35" s="30"/>
    </row>
    <row r="36" spans="1:13">
      <c r="A36" s="30"/>
      <c r="B36" s="30"/>
      <c r="C36" s="30"/>
      <c r="D36" s="30"/>
      <c r="E36" s="30"/>
      <c r="F36" s="30"/>
      <c r="G36" s="30"/>
      <c r="H36" s="30"/>
      <c r="I36" s="30"/>
    </row>
    <row r="37" spans="1:13" s="1" customFormat="1" ht="18">
      <c r="A37" s="51"/>
      <c r="B37" s="51"/>
      <c r="C37" s="51"/>
      <c r="D37" s="31"/>
      <c r="E37" s="32"/>
      <c r="F37" s="33"/>
      <c r="G37" s="32"/>
      <c r="H37" s="32"/>
      <c r="I37" s="33"/>
      <c r="J37" s="32"/>
    </row>
    <row r="38" spans="1:13" s="1" customFormat="1" ht="18">
      <c r="A38" s="51"/>
      <c r="B38" s="51"/>
      <c r="C38" s="51"/>
      <c r="D38" s="31"/>
      <c r="E38" s="32"/>
      <c r="F38" s="33"/>
      <c r="G38" s="32"/>
      <c r="H38" s="32"/>
      <c r="I38" s="33"/>
      <c r="J38" s="32"/>
    </row>
    <row r="39" spans="1:13" s="1" customFormat="1" ht="18">
      <c r="A39" s="51"/>
      <c r="B39" s="51"/>
      <c r="C39" s="51"/>
      <c r="D39" s="31"/>
      <c r="E39" s="32"/>
      <c r="F39" s="33"/>
      <c r="G39" s="32"/>
      <c r="H39" s="32"/>
      <c r="I39" s="33"/>
      <c r="J39" s="32"/>
    </row>
    <row r="40" spans="1:13" s="1" customFormat="1" ht="18">
      <c r="A40" s="51"/>
      <c r="B40" s="51"/>
      <c r="C40" s="51"/>
      <c r="D40" s="31"/>
      <c r="E40" s="32"/>
      <c r="F40" s="33"/>
      <c r="G40" s="32"/>
      <c r="H40" s="32"/>
      <c r="I40" s="33"/>
      <c r="J40" s="32"/>
    </row>
    <row r="41" spans="1:13" s="1" customFormat="1" ht="18">
      <c r="A41" s="51"/>
      <c r="B41" s="51"/>
      <c r="C41" s="51"/>
      <c r="D41" s="31"/>
      <c r="E41" s="32"/>
      <c r="F41" s="33"/>
      <c r="G41" s="32"/>
      <c r="H41" s="32"/>
      <c r="I41" s="33"/>
      <c r="J41" s="32"/>
    </row>
    <row r="42" spans="1:13" s="1" customFormat="1" ht="18">
      <c r="A42" s="51"/>
      <c r="B42" s="51"/>
      <c r="C42" s="51"/>
      <c r="D42" s="31"/>
      <c r="E42" s="32"/>
      <c r="F42" s="33"/>
      <c r="G42" s="32"/>
      <c r="H42" s="32"/>
      <c r="I42" s="33"/>
      <c r="J42" s="32"/>
    </row>
    <row r="43" spans="1:13" s="1" customFormat="1" ht="18">
      <c r="A43" s="51"/>
      <c r="B43" s="51"/>
      <c r="C43" s="51"/>
      <c r="D43" s="31"/>
      <c r="E43" s="32"/>
      <c r="F43" s="33"/>
      <c r="G43" s="32"/>
      <c r="H43" s="32"/>
      <c r="I43" s="33"/>
      <c r="J43" s="32"/>
    </row>
    <row r="44" spans="1:13" s="1" customFormat="1" ht="18">
      <c r="A44" s="51"/>
      <c r="B44" s="51"/>
      <c r="C44" s="51"/>
      <c r="D44" s="31"/>
      <c r="E44" s="32"/>
      <c r="F44" s="33"/>
      <c r="G44" s="32"/>
      <c r="H44" s="32"/>
      <c r="I44" s="33"/>
      <c r="J44" s="32"/>
    </row>
    <row r="45" spans="1:13" s="1" customFormat="1" ht="18">
      <c r="A45" s="51"/>
      <c r="B45" s="51"/>
      <c r="C45" s="51"/>
      <c r="D45" s="34"/>
      <c r="E45" s="32"/>
      <c r="F45" s="33"/>
      <c r="G45" s="32"/>
      <c r="H45" s="32"/>
      <c r="I45" s="33"/>
      <c r="J45" s="32"/>
    </row>
    <row r="46" spans="1:13" s="1" customFormat="1" ht="18">
      <c r="A46" s="51"/>
      <c r="B46" s="51"/>
      <c r="C46" s="51"/>
      <c r="D46" s="31"/>
      <c r="E46" s="32"/>
      <c r="F46" s="33"/>
      <c r="G46" s="32"/>
      <c r="H46" s="32"/>
      <c r="I46" s="33"/>
      <c r="J46" s="32"/>
    </row>
    <row r="47" spans="1:13" ht="18">
      <c r="A47" s="30"/>
      <c r="B47" s="30"/>
      <c r="C47" s="30"/>
      <c r="D47" s="35"/>
      <c r="E47" s="35"/>
      <c r="F47" s="35"/>
      <c r="G47" s="35"/>
      <c r="H47" s="35"/>
      <c r="I47" s="35"/>
      <c r="J47" s="35"/>
    </row>
    <row r="48" spans="1:13" ht="15.75">
      <c r="A48" s="30"/>
      <c r="B48" s="30"/>
      <c r="C48" s="30"/>
      <c r="D48" s="36"/>
      <c r="E48" s="36"/>
      <c r="F48" s="32"/>
      <c r="G48" s="32"/>
      <c r="H48" s="32"/>
      <c r="I48" s="33"/>
    </row>
    <row r="49" spans="4:9" ht="15.75">
      <c r="D49" s="37"/>
      <c r="E49" s="37"/>
      <c r="F49" s="37"/>
      <c r="G49" s="37"/>
      <c r="I49" s="38"/>
    </row>
  </sheetData>
  <mergeCells count="39"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1:C31"/>
    <mergeCell ref="A29:C29"/>
    <mergeCell ref="A30:C30"/>
    <mergeCell ref="M2:M3"/>
    <mergeCell ref="A16:K16"/>
    <mergeCell ref="L2:L3"/>
    <mergeCell ref="H2:H3"/>
    <mergeCell ref="I2:I3"/>
    <mergeCell ref="A28:C28"/>
    <mergeCell ref="K2:K3"/>
    <mergeCell ref="C2:D2"/>
    <mergeCell ref="A17:M17"/>
    <mergeCell ref="A18:M18"/>
    <mergeCell ref="A27:C27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</mergeCells>
  <printOptions horizontalCentered="1"/>
  <pageMargins left="0.7" right="0.7" top="0.75" bottom="0.75" header="0.3" footer="0.3"/>
  <pageSetup scale="30" orientation="landscape" r:id="rId1"/>
  <ignoredErrors>
    <ignoredError sqref="G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2018-10-09T17:12:45Z</cp:lastPrinted>
  <dcterms:created xsi:type="dcterms:W3CDTF">2008-01-30T14:54:54Z</dcterms:created>
  <dcterms:modified xsi:type="dcterms:W3CDTF">2018-10-09T17:13:05Z</dcterms:modified>
</cp:coreProperties>
</file>