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3\enero\"/>
    </mc:Choice>
  </mc:AlternateContent>
  <xr:revisionPtr revIDLastSave="0" documentId="13_ncr:1_{E42200A6-493D-44BD-8ABB-54A6B8C620B6}" xr6:coauthVersionLast="36" xr6:coauthVersionMax="47" xr10:uidLastSave="{00000000-0000-0000-0000-000000000000}"/>
  <bookViews>
    <workbookView xWindow="0" yWindow="0" windowWidth="10830" windowHeight="12135" xr2:uid="{00000000-000D-0000-FFFF-FFFF00000000}"/>
  </bookViews>
  <sheets>
    <sheet name="AnexoI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B37" i="1" l="1"/>
  <c r="J17" i="1" l="1"/>
  <c r="J19" i="1" s="1"/>
  <c r="L19" i="1"/>
  <c r="G37" i="1"/>
  <c r="J37" i="1"/>
  <c r="D37" i="1"/>
  <c r="H37" i="1"/>
  <c r="F19" i="1"/>
  <c r="D19" i="1"/>
  <c r="B19" i="1"/>
  <c r="C19" i="1"/>
  <c r="F33" i="1" l="1"/>
  <c r="I37" i="1"/>
  <c r="H32" i="1" s="1"/>
  <c r="K37" i="1"/>
  <c r="J36" i="1" s="1"/>
  <c r="C37" i="1"/>
  <c r="B25" i="1" s="1"/>
  <c r="E19" i="1"/>
  <c r="D7" i="1" s="1"/>
  <c r="G19" i="1"/>
  <c r="I19" i="1"/>
  <c r="H18" i="1" s="1"/>
  <c r="J25" i="1" l="1"/>
  <c r="J34" i="1"/>
  <c r="J35" i="1"/>
  <c r="J33" i="1"/>
  <c r="J27" i="1"/>
  <c r="J29" i="1"/>
  <c r="J28" i="1"/>
  <c r="J32" i="1"/>
  <c r="J30" i="1"/>
  <c r="J26" i="1"/>
  <c r="J24" i="1"/>
  <c r="J31" i="1"/>
  <c r="H31" i="1"/>
  <c r="H30" i="1"/>
  <c r="H29" i="1"/>
  <c r="H28" i="1"/>
  <c r="H34" i="1"/>
  <c r="H26" i="1"/>
  <c r="H33" i="1"/>
  <c r="H24" i="1"/>
  <c r="H27" i="1"/>
  <c r="H35" i="1"/>
  <c r="H36" i="1"/>
  <c r="H25" i="1"/>
  <c r="F34" i="1"/>
  <c r="F28" i="1"/>
  <c r="F29" i="1"/>
  <c r="F30" i="1"/>
  <c r="F24" i="1"/>
  <c r="F26" i="1"/>
  <c r="F31" i="1"/>
  <c r="F36" i="1"/>
  <c r="F27" i="1"/>
  <c r="F32" i="1"/>
  <c r="F35" i="1"/>
  <c r="F25" i="1"/>
  <c r="B33" i="1"/>
  <c r="B32" i="1"/>
  <c r="B26" i="1"/>
  <c r="B29" i="1"/>
  <c r="B35" i="1"/>
  <c r="B27" i="1"/>
  <c r="B28" i="1"/>
  <c r="B30" i="1"/>
  <c r="B34" i="1"/>
  <c r="B36" i="1"/>
  <c r="B24" i="1"/>
  <c r="B31" i="1"/>
  <c r="H12" i="1"/>
  <c r="H9" i="1"/>
  <c r="H14" i="1"/>
  <c r="H7" i="1"/>
  <c r="H8" i="1"/>
  <c r="H17" i="1"/>
  <c r="H10" i="1"/>
  <c r="H11" i="1"/>
  <c r="H15" i="1"/>
  <c r="H16" i="1"/>
  <c r="H13" i="1"/>
  <c r="H6" i="1"/>
  <c r="F15" i="1"/>
  <c r="F12" i="1"/>
  <c r="F14" i="1"/>
  <c r="F9" i="1"/>
  <c r="F10" i="1"/>
  <c r="F8" i="1"/>
  <c r="F11" i="1"/>
  <c r="F16" i="1"/>
  <c r="F18" i="1"/>
  <c r="F17" i="1"/>
  <c r="F13" i="1"/>
  <c r="F7" i="1"/>
  <c r="F6" i="1"/>
  <c r="D11" i="1"/>
  <c r="D12" i="1"/>
  <c r="D16" i="1"/>
  <c r="D8" i="1"/>
  <c r="D9" i="1"/>
  <c r="D10" i="1"/>
  <c r="D13" i="1"/>
  <c r="D15" i="1"/>
  <c r="D14" i="1"/>
  <c r="D17" i="1"/>
  <c r="D6" i="1"/>
  <c r="D18" i="1"/>
  <c r="H19" i="1" l="1"/>
  <c r="F37" i="1"/>
  <c r="B16" i="1" l="1"/>
  <c r="B17" i="1"/>
  <c r="B11" i="1"/>
  <c r="B12" i="1"/>
  <c r="B14" i="1"/>
  <c r="B18" i="1"/>
  <c r="B7" i="1"/>
  <c r="B6" i="1"/>
  <c r="B8" i="1"/>
  <c r="B9" i="1"/>
  <c r="B10" i="1"/>
  <c r="B13" i="1"/>
  <c r="B15" i="1"/>
  <c r="M37" i="1" l="1"/>
  <c r="L26" i="1" s="1"/>
  <c r="L28" i="1" l="1"/>
  <c r="L34" i="1"/>
  <c r="L30" i="1"/>
  <c r="L27" i="1"/>
  <c r="L36" i="1"/>
  <c r="L33" i="1"/>
  <c r="L25" i="1"/>
  <c r="L31" i="1"/>
  <c r="L32" i="1"/>
  <c r="L29" i="1"/>
  <c r="L24" i="1"/>
  <c r="L35" i="1"/>
  <c r="M16" i="1"/>
  <c r="M13" i="1"/>
  <c r="M18" i="1"/>
  <c r="M7" i="1"/>
  <c r="M12" i="1"/>
  <c r="M9" i="1"/>
  <c r="M11" i="1"/>
  <c r="M10" i="1"/>
  <c r="K19" i="1"/>
  <c r="J13" i="1" s="1"/>
  <c r="M8" i="1"/>
  <c r="M14" i="1"/>
  <c r="M15" i="1"/>
  <c r="M17" i="1"/>
  <c r="M6" i="1"/>
  <c r="J12" i="1" l="1"/>
  <c r="J16" i="1"/>
  <c r="J8" i="1"/>
  <c r="J10" i="1"/>
  <c r="J7" i="1"/>
  <c r="M19" i="1"/>
  <c r="L11" i="1" s="1"/>
  <c r="J15" i="1"/>
  <c r="J6" i="1"/>
  <c r="J11" i="1"/>
  <c r="J18" i="1"/>
  <c r="J14" i="1"/>
  <c r="J9" i="1"/>
  <c r="L16" i="1" l="1"/>
  <c r="L7" i="1"/>
  <c r="L6" i="1"/>
  <c r="L15" i="1"/>
  <c r="L10" i="1"/>
  <c r="L17" i="1"/>
  <c r="L8" i="1"/>
  <c r="L13" i="1"/>
  <c r="L9" i="1"/>
  <c r="L14" i="1"/>
  <c r="L12" i="1"/>
  <c r="L18" i="1"/>
  <c r="O25" i="1" l="1"/>
  <c r="O29" i="1"/>
  <c r="O28" i="1"/>
  <c r="O34" i="1"/>
  <c r="O27" i="1"/>
  <c r="O26" i="1"/>
  <c r="O33" i="1"/>
  <c r="O35" i="1"/>
  <c r="O32" i="1"/>
  <c r="O36" i="1"/>
  <c r="O30" i="1"/>
  <c r="O31" i="1"/>
  <c r="E37" i="1"/>
  <c r="D35" i="1" s="1"/>
  <c r="O24" i="1"/>
  <c r="D28" i="1" l="1"/>
  <c r="D26" i="1"/>
  <c r="D33" i="1"/>
  <c r="D36" i="1"/>
  <c r="O37" i="1"/>
  <c r="N30" i="1" s="1"/>
  <c r="D30" i="1"/>
  <c r="D29" i="1"/>
  <c r="D32" i="1"/>
  <c r="D27" i="1"/>
  <c r="D25" i="1"/>
  <c r="D24" i="1"/>
  <c r="D31" i="1"/>
  <c r="D34" i="1"/>
  <c r="N24" i="1" l="1"/>
  <c r="N27" i="1"/>
  <c r="N26" i="1"/>
  <c r="N29" i="1"/>
  <c r="N31" i="1"/>
  <c r="N35" i="1"/>
  <c r="N33" i="1"/>
  <c r="N32" i="1"/>
  <c r="N25" i="1"/>
  <c r="N28" i="1"/>
  <c r="N36" i="1"/>
  <c r="N34" i="1"/>
  <c r="N37" i="1" l="1"/>
</calcChain>
</file>

<file path=xl/sharedStrings.xml><?xml version="1.0" encoding="utf-8"?>
<sst xmlns="http://schemas.openxmlformats.org/spreadsheetml/2006/main" count="72" uniqueCount="33">
  <si>
    <t>Municipio</t>
  </si>
  <si>
    <t>Fondo General de Participaciones</t>
  </si>
  <si>
    <t>Fondo de Fomento</t>
  </si>
  <si>
    <t>Impuesto Especial Sobre Producción y Servicio</t>
  </si>
  <si>
    <t>Impuesto Sobre Automóviles Nuevos</t>
  </si>
  <si>
    <t>Fondo de Compensación del Impuesto Sobre Automóviles Nuevos</t>
  </si>
  <si>
    <t>Montos del Fondo Municipal de Participaciones</t>
  </si>
  <si>
    <t>Municipal                                    (Base 2013 + 70%)</t>
  </si>
  <si>
    <t>Porcentaje</t>
  </si>
  <si>
    <t>Monto (Pesos)</t>
  </si>
  <si>
    <t> TOTAL</t>
  </si>
  <si>
    <t>Fondo de Colaboración Administrativa de Predial</t>
  </si>
  <si>
    <t>Art. 4°-A Fracción I de la Ley de Coordinación Fiscal (Gasolina)</t>
  </si>
  <si>
    <t>Fondo de Fiscalización y Recaudación</t>
  </si>
  <si>
    <t>Fondo de Extracción de Hidrocarburos</t>
  </si>
  <si>
    <t>Art. 3°-B de la Ley de Coordinación Fiscal (Fondo de ISR)</t>
  </si>
  <si>
    <t>(30% del Fondo de Fomento Municipal)</t>
  </si>
  <si>
    <t>CALAKMUL</t>
  </si>
  <si>
    <t>CALKINI</t>
  </si>
  <si>
    <t>CAMPECHE</t>
  </si>
  <si>
    <t>CANDELARIA</t>
  </si>
  <si>
    <t>CARMEN</t>
  </si>
  <si>
    <t>CHAMPOTÓN</t>
  </si>
  <si>
    <t>ESCARCEGA</t>
  </si>
  <si>
    <t>HECELCHAKÁN</t>
  </si>
  <si>
    <t>HOPELCHÉN</t>
  </si>
  <si>
    <t>PALIZADA</t>
  </si>
  <si>
    <t>TENABO</t>
  </si>
  <si>
    <t>DZITBALCHÉ</t>
  </si>
  <si>
    <t>SEYBAPLAYA</t>
  </si>
  <si>
    <t>Incentivo Derivado del Artículo 126 de la Ley de ISR (Enajenación de Bienes)</t>
  </si>
  <si>
    <t>Con base en el Anexo II del Acuerdo 02/2014 por el que se expiden los Lineamientos para la publicación de la información a que se refiere el artículo 6° de la Ley de Coordinación  Fiscal, a  continuación, se  presentan  los  porcentajes  y  montos estimados de Participaciones Federales correspondiente a los Municipios para el Ejercicio Fiscal 2023:</t>
  </si>
  <si>
    <t>TOTAL DE PARTICIPACIONES FEDERALES ESTIMADAS PARA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</si>
</sst>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5" x14ac:knownFonts="1">
    <font>
      <sz val="10"/>
      <name val="Arial"/>
      <family val="2"/>
    </font>
    <font>
      <b/>
      <sz val="6"/>
      <color rgb="FF000000"/>
      <name val="Arial"/>
      <family val="2"/>
    </font>
    <font>
      <b/>
      <sz val="5.5"/>
      <color rgb="FF000000"/>
      <name val="Arial"/>
      <family val="2"/>
    </font>
    <font>
      <sz val="5.5"/>
      <color rgb="FF000000"/>
      <name val="Arial"/>
      <family val="2"/>
    </font>
    <font>
      <b/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6" fontId="2" fillId="3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6" fontId="2" fillId="4" borderId="13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6" fontId="2" fillId="4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5" borderId="0" xfId="0" applyFill="1"/>
    <xf numFmtId="164" fontId="1" fillId="2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4" borderId="16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1" fontId="2" fillId="4" borderId="1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top" wrapText="1" indent="5"/>
    </xf>
    <xf numFmtId="0" fontId="0" fillId="5" borderId="0" xfId="0" applyFill="1" applyAlignment="1">
      <alignment horizontal="left" vertical="top" wrapText="1" indent="5"/>
    </xf>
    <xf numFmtId="9" fontId="2" fillId="2" borderId="14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G1" zoomScaleNormal="100" workbookViewId="0">
      <selection activeCell="L24" sqref="L24:O37"/>
    </sheetView>
  </sheetViews>
  <sheetFormatPr baseColWidth="10" defaultRowHeight="12.75" x14ac:dyDescent="0.2"/>
  <cols>
    <col min="1" max="1" width="14.42578125" customWidth="1"/>
    <col min="3" max="3" width="11.42578125" style="22"/>
    <col min="4" max="4" width="11.140625" customWidth="1"/>
    <col min="5" max="5" width="11.42578125" style="22"/>
    <col min="7" max="7" width="11.42578125" style="22"/>
    <col min="9" max="9" width="11.42578125" style="22"/>
    <col min="11" max="11" width="11.42578125" style="22"/>
    <col min="13" max="13" width="14.28515625" style="22" customWidth="1"/>
    <col min="15" max="15" width="13" customWidth="1"/>
  </cols>
  <sheetData>
    <row r="1" spans="1:15" ht="34.5" customHeight="1" x14ac:dyDescent="0.2">
      <c r="A1" s="35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3.5" thickBot="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1.75" customHeight="1" x14ac:dyDescent="0.2">
      <c r="A3" s="46" t="s">
        <v>0</v>
      </c>
      <c r="B3" s="49" t="s">
        <v>1</v>
      </c>
      <c r="C3" s="32"/>
      <c r="D3" s="31" t="s">
        <v>2</v>
      </c>
      <c r="E3" s="32"/>
      <c r="F3" s="31" t="s">
        <v>3</v>
      </c>
      <c r="G3" s="32"/>
      <c r="H3" s="31" t="s">
        <v>4</v>
      </c>
      <c r="I3" s="32"/>
      <c r="J3" s="31" t="s">
        <v>5</v>
      </c>
      <c r="K3" s="32"/>
      <c r="L3" s="31" t="s">
        <v>6</v>
      </c>
      <c r="M3" s="32"/>
      <c r="N3" s="14"/>
      <c r="O3" s="14"/>
    </row>
    <row r="4" spans="1:15" ht="13.5" thickBot="1" x14ac:dyDescent="0.25">
      <c r="A4" s="47"/>
      <c r="B4" s="50"/>
      <c r="C4" s="34"/>
      <c r="D4" s="39" t="s">
        <v>7</v>
      </c>
      <c r="E4" s="40"/>
      <c r="F4" s="33"/>
      <c r="G4" s="34"/>
      <c r="H4" s="33"/>
      <c r="I4" s="34"/>
      <c r="J4" s="33"/>
      <c r="K4" s="34"/>
      <c r="L4" s="33"/>
      <c r="M4" s="34"/>
      <c r="N4" s="14"/>
      <c r="O4" s="14"/>
    </row>
    <row r="5" spans="1:15" ht="13.5" thickBot="1" x14ac:dyDescent="0.25">
      <c r="A5" s="48"/>
      <c r="B5" s="1" t="s">
        <v>8</v>
      </c>
      <c r="C5" s="15" t="s">
        <v>9</v>
      </c>
      <c r="D5" s="1" t="s">
        <v>8</v>
      </c>
      <c r="E5" s="15" t="s">
        <v>9</v>
      </c>
      <c r="F5" s="1" t="s">
        <v>8</v>
      </c>
      <c r="G5" s="15" t="s">
        <v>9</v>
      </c>
      <c r="H5" s="1" t="s">
        <v>8</v>
      </c>
      <c r="I5" s="15" t="s">
        <v>9</v>
      </c>
      <c r="J5" s="1" t="s">
        <v>8</v>
      </c>
      <c r="K5" s="15" t="s">
        <v>9</v>
      </c>
      <c r="L5" s="1" t="s">
        <v>8</v>
      </c>
      <c r="M5" s="15" t="s">
        <v>9</v>
      </c>
      <c r="N5" s="14"/>
      <c r="O5" s="14"/>
    </row>
    <row r="6" spans="1:15" x14ac:dyDescent="0.2">
      <c r="A6" s="2" t="s">
        <v>17</v>
      </c>
      <c r="B6" s="3">
        <f>ROUND((C6/$C$19)*100,6)</f>
        <v>4.019342</v>
      </c>
      <c r="C6" s="20">
        <v>65327501</v>
      </c>
      <c r="D6" s="3">
        <f>ROUND((E6/$E$19)*100,6)</f>
        <v>4.0291829999999997</v>
      </c>
      <c r="E6" s="20">
        <v>14094382</v>
      </c>
      <c r="F6" s="3">
        <f>ROUND((G6/$G$19)*100,6)</f>
        <v>4.0311370000000002</v>
      </c>
      <c r="G6" s="20">
        <v>407880</v>
      </c>
      <c r="H6" s="3">
        <f>ROUND((I6/$I$19)*100,6)</f>
        <v>4.0506180000000001</v>
      </c>
      <c r="I6" s="20">
        <v>616467</v>
      </c>
      <c r="J6" s="3">
        <f>ROUND((K6/$K$19)*100,6)</f>
        <v>4.0575650000000003</v>
      </c>
      <c r="K6" s="20">
        <v>130765</v>
      </c>
      <c r="L6" s="4">
        <f>ROUND((M6/$M$19)*100,6)</f>
        <v>4.0214189999999999</v>
      </c>
      <c r="M6" s="16">
        <f>C6+E6+G6+I6+K6</f>
        <v>80576995</v>
      </c>
      <c r="N6" s="14"/>
      <c r="O6" s="14"/>
    </row>
    <row r="7" spans="1:15" x14ac:dyDescent="0.2">
      <c r="A7" s="6" t="s">
        <v>18</v>
      </c>
      <c r="B7" s="7">
        <f t="shared" ref="B7:B18" si="0">ROUND((C7/$C$19)*100,6)</f>
        <v>4.2990760000000003</v>
      </c>
      <c r="C7" s="21">
        <v>69874095</v>
      </c>
      <c r="D7" s="7">
        <f t="shared" ref="D7:D18" si="1">ROUND((E7/$E$19)*100,6)</f>
        <v>4.3029859999999998</v>
      </c>
      <c r="E7" s="21">
        <v>15052167</v>
      </c>
      <c r="F7" s="7">
        <f t="shared" ref="F7:F18" si="2">ROUND((G7/$G$19)*100,6)</f>
        <v>4.3037640000000001</v>
      </c>
      <c r="G7" s="21">
        <v>435465</v>
      </c>
      <c r="H7" s="7">
        <f t="shared" ref="H7:H18" si="3">ROUND((I7/$I$19)*100,6)</f>
        <v>4.3114939999999997</v>
      </c>
      <c r="I7" s="21">
        <v>656170</v>
      </c>
      <c r="J7" s="7">
        <f t="shared" ref="J7:J18" si="4">ROUND((K7/$K$19)*100,6)</f>
        <v>4.314209</v>
      </c>
      <c r="K7" s="21">
        <v>139036</v>
      </c>
      <c r="L7" s="8">
        <f t="shared" ref="L7:L18" si="5">ROUND((M7/$M$19)*100,6)</f>
        <v>4.2999010000000002</v>
      </c>
      <c r="M7" s="17">
        <f t="shared" ref="M7:M18" si="6">C7+E7+G7+I7+K7</f>
        <v>86156933</v>
      </c>
      <c r="N7" s="14"/>
      <c r="O7" s="14"/>
    </row>
    <row r="8" spans="1:15" x14ac:dyDescent="0.2">
      <c r="A8" s="2" t="s">
        <v>19</v>
      </c>
      <c r="B8" s="3">
        <f t="shared" si="0"/>
        <v>27.888311999999999</v>
      </c>
      <c r="C8" s="20">
        <v>453276565</v>
      </c>
      <c r="D8" s="3">
        <f t="shared" si="1"/>
        <v>27.8324</v>
      </c>
      <c r="E8" s="20">
        <v>97359814</v>
      </c>
      <c r="F8" s="3">
        <f t="shared" si="2"/>
        <v>27.821292</v>
      </c>
      <c r="G8" s="20">
        <v>2815024</v>
      </c>
      <c r="H8" s="3">
        <f t="shared" si="3"/>
        <v>27.710587</v>
      </c>
      <c r="I8" s="20">
        <v>4217298</v>
      </c>
      <c r="J8" s="3">
        <f t="shared" si="4"/>
        <v>27.671185000000001</v>
      </c>
      <c r="K8" s="20">
        <v>891772</v>
      </c>
      <c r="L8" s="4">
        <f t="shared" si="5"/>
        <v>27.876512999999999</v>
      </c>
      <c r="M8" s="16">
        <f t="shared" si="6"/>
        <v>558560473</v>
      </c>
      <c r="N8" s="14"/>
      <c r="O8" s="14"/>
    </row>
    <row r="9" spans="1:15" x14ac:dyDescent="0.2">
      <c r="A9" s="6" t="s">
        <v>20</v>
      </c>
      <c r="B9" s="7">
        <f t="shared" si="0"/>
        <v>5.3066050000000002</v>
      </c>
      <c r="C9" s="21">
        <v>86249738</v>
      </c>
      <c r="D9" s="7">
        <f t="shared" si="1"/>
        <v>5.3168800000000003</v>
      </c>
      <c r="E9" s="21">
        <v>18598845</v>
      </c>
      <c r="F9" s="7">
        <f t="shared" si="2"/>
        <v>5.3189310000000001</v>
      </c>
      <c r="G9" s="21">
        <v>538182</v>
      </c>
      <c r="H9" s="7">
        <f t="shared" si="3"/>
        <v>5.3392629999999999</v>
      </c>
      <c r="I9" s="21">
        <v>812587</v>
      </c>
      <c r="J9" s="7">
        <f t="shared" si="4"/>
        <v>5.346527</v>
      </c>
      <c r="K9" s="21">
        <v>172305</v>
      </c>
      <c r="L9" s="8">
        <f t="shared" si="5"/>
        <v>5.3087730000000004</v>
      </c>
      <c r="M9" s="17">
        <f t="shared" si="6"/>
        <v>106371657</v>
      </c>
      <c r="N9" s="14"/>
      <c r="O9" s="14"/>
    </row>
    <row r="10" spans="1:15" x14ac:dyDescent="0.2">
      <c r="A10" s="2" t="s">
        <v>21</v>
      </c>
      <c r="B10" s="3">
        <f t="shared" si="0"/>
        <v>25.281796</v>
      </c>
      <c r="C10" s="20">
        <v>410912131</v>
      </c>
      <c r="D10" s="3">
        <f t="shared" si="1"/>
        <v>25.241889</v>
      </c>
      <c r="E10" s="20">
        <v>88298012</v>
      </c>
      <c r="F10" s="3">
        <f t="shared" si="2"/>
        <v>25.233944000000001</v>
      </c>
      <c r="G10" s="20">
        <v>2553230</v>
      </c>
      <c r="H10" s="3">
        <f t="shared" si="3"/>
        <v>25.154947</v>
      </c>
      <c r="I10" s="20">
        <v>3828353</v>
      </c>
      <c r="J10" s="3">
        <f t="shared" si="4"/>
        <v>25.126864000000001</v>
      </c>
      <c r="K10" s="20">
        <v>809775</v>
      </c>
      <c r="L10" s="4">
        <f t="shared" si="5"/>
        <v>25.273375000000001</v>
      </c>
      <c r="M10" s="16">
        <f t="shared" si="6"/>
        <v>506401501</v>
      </c>
      <c r="N10" s="14"/>
      <c r="O10" s="14"/>
    </row>
    <row r="11" spans="1:15" x14ac:dyDescent="0.2">
      <c r="A11" s="6" t="s">
        <v>22</v>
      </c>
      <c r="B11" s="7">
        <f t="shared" si="0"/>
        <v>7.7080440000000001</v>
      </c>
      <c r="C11" s="21">
        <v>125281009</v>
      </c>
      <c r="D11" s="7">
        <f t="shared" si="1"/>
        <v>7.710242</v>
      </c>
      <c r="E11" s="21">
        <v>26971003</v>
      </c>
      <c r="F11" s="7">
        <f t="shared" si="2"/>
        <v>7.710712</v>
      </c>
      <c r="G11" s="21">
        <v>780188</v>
      </c>
      <c r="H11" s="7">
        <f t="shared" si="3"/>
        <v>7.7150359999999996</v>
      </c>
      <c r="I11" s="21">
        <v>1174158</v>
      </c>
      <c r="J11" s="7">
        <f t="shared" si="4"/>
        <v>7.7166180000000004</v>
      </c>
      <c r="K11" s="21">
        <v>248687</v>
      </c>
      <c r="L11" s="8">
        <f t="shared" si="5"/>
        <v>7.7085080000000001</v>
      </c>
      <c r="M11" s="17">
        <f t="shared" si="6"/>
        <v>154455045</v>
      </c>
      <c r="N11" s="14"/>
      <c r="O11" s="14"/>
    </row>
    <row r="12" spans="1:15" x14ac:dyDescent="0.2">
      <c r="A12" s="2" t="s">
        <v>28</v>
      </c>
      <c r="B12" s="3">
        <f t="shared" si="0"/>
        <v>1.6391469999999999</v>
      </c>
      <c r="C12" s="20">
        <v>26641514</v>
      </c>
      <c r="D12" s="3">
        <f t="shared" si="1"/>
        <v>1.640638</v>
      </c>
      <c r="E12" s="20">
        <v>5739073</v>
      </c>
      <c r="F12" s="3">
        <f t="shared" si="2"/>
        <v>1.6409279999999999</v>
      </c>
      <c r="G12" s="20">
        <v>166033</v>
      </c>
      <c r="H12" s="3">
        <f t="shared" si="3"/>
        <v>1.643883</v>
      </c>
      <c r="I12" s="20">
        <v>250184</v>
      </c>
      <c r="J12" s="3">
        <f t="shared" si="4"/>
        <v>1.6449640000000001</v>
      </c>
      <c r="K12" s="20">
        <v>53013</v>
      </c>
      <c r="L12" s="4">
        <f t="shared" si="5"/>
        <v>1.6394610000000001</v>
      </c>
      <c r="M12" s="16">
        <f t="shared" si="6"/>
        <v>32849817</v>
      </c>
      <c r="N12" s="14"/>
      <c r="O12" s="14"/>
    </row>
    <row r="13" spans="1:15" x14ac:dyDescent="0.2">
      <c r="A13" s="6" t="s">
        <v>23</v>
      </c>
      <c r="B13" s="7">
        <f t="shared" si="0"/>
        <v>6.5511949999999999</v>
      </c>
      <c r="C13" s="21">
        <v>106478413</v>
      </c>
      <c r="D13" s="7">
        <f t="shared" si="1"/>
        <v>6.5604550000000001</v>
      </c>
      <c r="E13" s="21">
        <v>22948960</v>
      </c>
      <c r="F13" s="7">
        <f t="shared" si="2"/>
        <v>6.56229</v>
      </c>
      <c r="G13" s="21">
        <v>663988</v>
      </c>
      <c r="H13" s="7">
        <f t="shared" si="3"/>
        <v>6.5806250000000004</v>
      </c>
      <c r="I13" s="21">
        <v>1001511</v>
      </c>
      <c r="J13" s="7">
        <f t="shared" si="4"/>
        <v>6.5870839999999999</v>
      </c>
      <c r="K13" s="21">
        <v>212285</v>
      </c>
      <c r="L13" s="8">
        <f t="shared" si="5"/>
        <v>6.5531490000000003</v>
      </c>
      <c r="M13" s="17">
        <f t="shared" si="6"/>
        <v>131305157</v>
      </c>
      <c r="N13" s="14"/>
      <c r="O13" s="14"/>
    </row>
    <row r="14" spans="1:15" x14ac:dyDescent="0.2">
      <c r="A14" s="2" t="s">
        <v>24</v>
      </c>
      <c r="B14" s="3">
        <f t="shared" si="0"/>
        <v>3.9148040000000002</v>
      </c>
      <c r="C14" s="20">
        <v>63628403</v>
      </c>
      <c r="D14" s="3">
        <f t="shared" si="1"/>
        <v>3.9235419999999999</v>
      </c>
      <c r="E14" s="20">
        <v>13724842</v>
      </c>
      <c r="F14" s="3">
        <f t="shared" si="2"/>
        <v>3.9252790000000002</v>
      </c>
      <c r="G14" s="20">
        <v>397169</v>
      </c>
      <c r="H14" s="3">
        <f t="shared" si="3"/>
        <v>3.9425819999999998</v>
      </c>
      <c r="I14" s="20">
        <v>600025</v>
      </c>
      <c r="J14" s="3">
        <f t="shared" si="4"/>
        <v>3.9486509999999999</v>
      </c>
      <c r="K14" s="20">
        <v>127255</v>
      </c>
      <c r="L14" s="4">
        <f t="shared" si="5"/>
        <v>3.9166470000000002</v>
      </c>
      <c r="M14" s="16">
        <f t="shared" si="6"/>
        <v>78477694</v>
      </c>
      <c r="N14" s="14"/>
      <c r="O14" s="14"/>
    </row>
    <row r="15" spans="1:15" x14ac:dyDescent="0.2">
      <c r="A15" s="6" t="s">
        <v>25</v>
      </c>
      <c r="B15" s="7">
        <f t="shared" si="0"/>
        <v>4.9629659999999998</v>
      </c>
      <c r="C15" s="21">
        <v>80664482</v>
      </c>
      <c r="D15" s="7">
        <f t="shared" si="1"/>
        <v>4.9724950000000003</v>
      </c>
      <c r="E15" s="21">
        <v>17394159</v>
      </c>
      <c r="F15" s="7">
        <f t="shared" si="2"/>
        <v>4.9743750000000002</v>
      </c>
      <c r="G15" s="21">
        <v>503319</v>
      </c>
      <c r="H15" s="7">
        <f t="shared" si="3"/>
        <v>4.9932559999999997</v>
      </c>
      <c r="I15" s="21">
        <v>759928</v>
      </c>
      <c r="J15" s="7">
        <f t="shared" si="4"/>
        <v>4.9999909999999996</v>
      </c>
      <c r="K15" s="21">
        <v>161137</v>
      </c>
      <c r="L15" s="8">
        <f t="shared" si="5"/>
        <v>4.9649770000000002</v>
      </c>
      <c r="M15" s="17">
        <f t="shared" si="6"/>
        <v>99483025</v>
      </c>
      <c r="N15" s="14"/>
      <c r="O15" s="14"/>
    </row>
    <row r="16" spans="1:15" x14ac:dyDescent="0.2">
      <c r="A16" s="2" t="s">
        <v>26</v>
      </c>
      <c r="B16" s="3">
        <f t="shared" si="0"/>
        <v>3.948372</v>
      </c>
      <c r="C16" s="20">
        <v>64173994</v>
      </c>
      <c r="D16" s="3">
        <f t="shared" si="1"/>
        <v>3.973554</v>
      </c>
      <c r="E16" s="20">
        <v>13899790</v>
      </c>
      <c r="F16" s="3">
        <f t="shared" si="2"/>
        <v>3.9785590000000002</v>
      </c>
      <c r="G16" s="20">
        <v>402560</v>
      </c>
      <c r="H16" s="3">
        <f t="shared" si="3"/>
        <v>4.0284219999999999</v>
      </c>
      <c r="I16" s="20">
        <v>613089</v>
      </c>
      <c r="J16" s="3">
        <f t="shared" si="4"/>
        <v>4.0461770000000001</v>
      </c>
      <c r="K16" s="20">
        <v>130398</v>
      </c>
      <c r="L16" s="4">
        <f t="shared" si="5"/>
        <v>3.9536859999999998</v>
      </c>
      <c r="M16" s="16">
        <f t="shared" si="6"/>
        <v>79219831</v>
      </c>
      <c r="N16" s="14"/>
      <c r="O16" s="14"/>
    </row>
    <row r="17" spans="1:15" x14ac:dyDescent="0.2">
      <c r="A17" s="6" t="s">
        <v>29</v>
      </c>
      <c r="B17" s="7">
        <f t="shared" si="0"/>
        <v>1.5083789999999999</v>
      </c>
      <c r="C17" s="21">
        <v>24516101</v>
      </c>
      <c r="D17" s="7">
        <f t="shared" si="1"/>
        <v>1.5088079999999999</v>
      </c>
      <c r="E17" s="21">
        <v>5277924</v>
      </c>
      <c r="F17" s="7">
        <f t="shared" si="2"/>
        <v>1.50888</v>
      </c>
      <c r="G17" s="21">
        <v>152672</v>
      </c>
      <c r="H17" s="7">
        <f t="shared" si="3"/>
        <v>1.509749</v>
      </c>
      <c r="I17" s="21">
        <v>229770</v>
      </c>
      <c r="J17" s="7">
        <f>ROUND((K17/$K$19)*100,6)</f>
        <v>1.5100480000000001</v>
      </c>
      <c r="K17" s="21">
        <v>48665</v>
      </c>
      <c r="L17" s="8">
        <f t="shared" si="5"/>
        <v>1.5084690000000001</v>
      </c>
      <c r="M17" s="17">
        <f t="shared" si="6"/>
        <v>30225132</v>
      </c>
      <c r="N17" s="14"/>
      <c r="O17" s="14"/>
    </row>
    <row r="18" spans="1:15" ht="13.5" thickBot="1" x14ac:dyDescent="0.25">
      <c r="A18" s="2" t="s">
        <v>27</v>
      </c>
      <c r="B18" s="3">
        <f t="shared" si="0"/>
        <v>2.9719630000000001</v>
      </c>
      <c r="C18" s="20">
        <v>48304142</v>
      </c>
      <c r="D18" s="3">
        <f t="shared" si="1"/>
        <v>2.9869279999999998</v>
      </c>
      <c r="E18" s="20">
        <v>10448497</v>
      </c>
      <c r="F18" s="3">
        <f t="shared" si="2"/>
        <v>2.9899089999999999</v>
      </c>
      <c r="G18" s="20">
        <v>302526</v>
      </c>
      <c r="H18" s="3">
        <f t="shared" si="3"/>
        <v>3.0195370000000001</v>
      </c>
      <c r="I18" s="20">
        <v>459546</v>
      </c>
      <c r="J18" s="3">
        <f t="shared" si="4"/>
        <v>3.0301179999999999</v>
      </c>
      <c r="K18" s="20">
        <v>97653</v>
      </c>
      <c r="L18" s="4">
        <f t="shared" si="5"/>
        <v>2.9751210000000001</v>
      </c>
      <c r="M18" s="16">
        <f t="shared" si="6"/>
        <v>59612364</v>
      </c>
      <c r="N18" s="14"/>
      <c r="O18" s="14"/>
    </row>
    <row r="19" spans="1:15" ht="13.5" thickBot="1" x14ac:dyDescent="0.25">
      <c r="A19" s="10" t="s">
        <v>10</v>
      </c>
      <c r="B19" s="11">
        <f>SUM(B6:B18)-0.000001</f>
        <v>100</v>
      </c>
      <c r="C19" s="18">
        <f>SUM(C6:C18)</f>
        <v>1625328088</v>
      </c>
      <c r="D19" s="11">
        <f>SUM(D6:D18)</f>
        <v>99.999999999999986</v>
      </c>
      <c r="E19" s="18">
        <f t="shared" ref="E19:K19" si="7">SUM(E6:E18)</f>
        <v>349807468</v>
      </c>
      <c r="F19" s="11">
        <f>SUM(F6:F18)</f>
        <v>100.00000000000001</v>
      </c>
      <c r="G19" s="18">
        <f t="shared" si="7"/>
        <v>10118236</v>
      </c>
      <c r="H19" s="26">
        <f>SUM(H6:H18)+0.000001</f>
        <v>100.00000000000001</v>
      </c>
      <c r="I19" s="18">
        <f t="shared" si="7"/>
        <v>15219086</v>
      </c>
      <c r="J19" s="11">
        <f>SUM(J6:J18)-0.000001</f>
        <v>100</v>
      </c>
      <c r="K19" s="18">
        <f t="shared" si="7"/>
        <v>3222746</v>
      </c>
      <c r="L19" s="11">
        <f>SUM(L6:L18)+0.000001</f>
        <v>100.00000000000001</v>
      </c>
      <c r="M19" s="23">
        <f t="shared" ref="M19" si="8">SUM(M6:M18)</f>
        <v>2003695624</v>
      </c>
      <c r="N19" s="14"/>
      <c r="O19" s="14"/>
    </row>
    <row r="20" spans="1:15" ht="12.75" customHeight="1" thickBo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14"/>
      <c r="O20" s="14"/>
    </row>
    <row r="21" spans="1:15" ht="17.25" customHeight="1" x14ac:dyDescent="0.2">
      <c r="A21" s="42" t="s">
        <v>0</v>
      </c>
      <c r="B21" s="45" t="s">
        <v>11</v>
      </c>
      <c r="C21" s="28"/>
      <c r="D21" s="27" t="s">
        <v>12</v>
      </c>
      <c r="E21" s="51"/>
      <c r="F21" s="27" t="s">
        <v>13</v>
      </c>
      <c r="G21" s="28"/>
      <c r="H21" s="27" t="s">
        <v>14</v>
      </c>
      <c r="I21" s="28"/>
      <c r="J21" s="27" t="s">
        <v>15</v>
      </c>
      <c r="K21" s="28"/>
      <c r="L21" s="27" t="s">
        <v>30</v>
      </c>
      <c r="M21" s="28"/>
      <c r="N21" s="27" t="s">
        <v>32</v>
      </c>
      <c r="O21" s="28"/>
    </row>
    <row r="22" spans="1:15" ht="13.5" thickBot="1" x14ac:dyDescent="0.25">
      <c r="A22" s="43"/>
      <c r="B22" s="37" t="s">
        <v>16</v>
      </c>
      <c r="C22" s="38"/>
      <c r="D22" s="29"/>
      <c r="E22" s="52"/>
      <c r="F22" s="29"/>
      <c r="G22" s="30"/>
      <c r="H22" s="29"/>
      <c r="I22" s="30"/>
      <c r="J22" s="29"/>
      <c r="K22" s="30"/>
      <c r="L22" s="29"/>
      <c r="M22" s="30"/>
      <c r="N22" s="29"/>
      <c r="O22" s="30"/>
    </row>
    <row r="23" spans="1:15" ht="13.5" thickBot="1" x14ac:dyDescent="0.25">
      <c r="A23" s="44"/>
      <c r="B23" s="13" t="s">
        <v>8</v>
      </c>
      <c r="C23" s="19" t="s">
        <v>9</v>
      </c>
      <c r="D23" s="13" t="s">
        <v>8</v>
      </c>
      <c r="E23" s="19" t="s">
        <v>9</v>
      </c>
      <c r="F23" s="13" t="s">
        <v>8</v>
      </c>
      <c r="G23" s="19" t="s">
        <v>9</v>
      </c>
      <c r="H23" s="13" t="s">
        <v>8</v>
      </c>
      <c r="I23" s="19" t="s">
        <v>9</v>
      </c>
      <c r="J23" s="13" t="s">
        <v>8</v>
      </c>
      <c r="K23" s="19" t="s">
        <v>9</v>
      </c>
      <c r="L23" s="13" t="s">
        <v>8</v>
      </c>
      <c r="M23" s="19" t="s">
        <v>9</v>
      </c>
      <c r="N23" s="1" t="s">
        <v>8</v>
      </c>
      <c r="O23" s="1" t="s">
        <v>9</v>
      </c>
    </row>
    <row r="24" spans="1:15" x14ac:dyDescent="0.2">
      <c r="A24" s="2" t="s">
        <v>17</v>
      </c>
      <c r="B24" s="3">
        <f>ROUND((C24/$C$37)*100,6)</f>
        <v>2.9277139999999999</v>
      </c>
      <c r="C24" s="20">
        <v>2870691</v>
      </c>
      <c r="D24" s="3">
        <f>ROUND((E24/$E$37)*100,6)</f>
        <v>3.1106500000000001</v>
      </c>
      <c r="E24" s="20">
        <v>1470180</v>
      </c>
      <c r="F24" s="3">
        <f>ROUND((G24/$G$37)*100,6)</f>
        <v>4.0662269999999996</v>
      </c>
      <c r="G24" s="20">
        <v>2903194</v>
      </c>
      <c r="H24" s="3">
        <f>ROUND((I24/$I$37)*100,6)</f>
        <v>4.4030519999999997</v>
      </c>
      <c r="I24" s="20">
        <v>24223707</v>
      </c>
      <c r="J24" s="3">
        <f>ROUND((K24/$K$37)*100,6)</f>
        <v>3.3932370000000001</v>
      </c>
      <c r="K24" s="20">
        <v>6672281</v>
      </c>
      <c r="L24" s="3">
        <f>ROUND((M24/$M$37)*100,6)</f>
        <v>4.2714249999999998</v>
      </c>
      <c r="M24" s="20">
        <v>52194</v>
      </c>
      <c r="N24" s="4">
        <f t="shared" ref="N24:N36" si="9">ROUND((O24/$O$37)*100,6)</f>
        <v>4.0010899999999996</v>
      </c>
      <c r="O24" s="5">
        <f t="shared" ref="O24:O36" si="10">C24+E24+G24+I24+K24+M6+M24</f>
        <v>118769242</v>
      </c>
    </row>
    <row r="25" spans="1:15" x14ac:dyDescent="0.2">
      <c r="A25" s="6" t="s">
        <v>18</v>
      </c>
      <c r="B25" s="7">
        <f t="shared" ref="B25:B36" si="11">ROUND((C25/$C$37)*100,6)</f>
        <v>5.2826170000000001</v>
      </c>
      <c r="C25" s="21">
        <v>5179728</v>
      </c>
      <c r="D25" s="7">
        <f t="shared" ref="D25:D36" si="12">ROUND((E25/$E$37)*100,6)</f>
        <v>4.3705439999999998</v>
      </c>
      <c r="E25" s="21">
        <v>2065641</v>
      </c>
      <c r="F25" s="7">
        <f t="shared" ref="F25:F36" si="13">ROUND((G25/$G$37)*100,6)</f>
        <v>4.4500529999999996</v>
      </c>
      <c r="G25" s="21">
        <v>3177237</v>
      </c>
      <c r="H25" s="7">
        <f t="shared" ref="H25:H36" si="14">ROUND((I25/$I$37)*100,6)</f>
        <v>4.6533090000000001</v>
      </c>
      <c r="I25" s="21">
        <v>25600515</v>
      </c>
      <c r="J25" s="7">
        <f>ROUND((K25/$K$37)*100,6)</f>
        <v>2.1978049999999998</v>
      </c>
      <c r="K25" s="21">
        <v>4321647</v>
      </c>
      <c r="L25" s="7">
        <f t="shared" ref="L25:L36" si="15">ROUND((M25/$M$37)*100,6)</f>
        <v>5.233752</v>
      </c>
      <c r="M25" s="21">
        <v>63953</v>
      </c>
      <c r="N25" s="8">
        <f t="shared" si="9"/>
        <v>4.2637349999999996</v>
      </c>
      <c r="O25" s="9">
        <f t="shared" si="10"/>
        <v>126565654</v>
      </c>
    </row>
    <row r="26" spans="1:15" x14ac:dyDescent="0.2">
      <c r="A26" s="2" t="s">
        <v>19</v>
      </c>
      <c r="B26" s="3">
        <f t="shared" si="11"/>
        <v>30.674638999999999</v>
      </c>
      <c r="C26" s="20">
        <v>30077191</v>
      </c>
      <c r="D26" s="3">
        <f t="shared" si="12"/>
        <v>33.572854</v>
      </c>
      <c r="E26" s="20">
        <v>15867468</v>
      </c>
      <c r="F26" s="3">
        <f t="shared" si="13"/>
        <v>28.496950999999999</v>
      </c>
      <c r="G26" s="20">
        <v>20346179</v>
      </c>
      <c r="H26" s="3">
        <f t="shared" si="14"/>
        <v>25.016318999999999</v>
      </c>
      <c r="I26" s="20">
        <v>137629075</v>
      </c>
      <c r="J26" s="3">
        <f t="shared" ref="J26:J36" si="16">ROUND((K26/$K$37)*100,6)</f>
        <v>27.082574999999999</v>
      </c>
      <c r="K26" s="20">
        <v>53253742</v>
      </c>
      <c r="L26" s="3">
        <f t="shared" si="15"/>
        <v>26.880012000000001</v>
      </c>
      <c r="M26" s="20">
        <v>328456</v>
      </c>
      <c r="N26" s="4">
        <f t="shared" si="9"/>
        <v>27.491458999999999</v>
      </c>
      <c r="O26" s="5">
        <f t="shared" si="10"/>
        <v>816062584</v>
      </c>
    </row>
    <row r="27" spans="1:15" x14ac:dyDescent="0.2">
      <c r="A27" s="6" t="s">
        <v>20</v>
      </c>
      <c r="B27" s="7">
        <f t="shared" si="11"/>
        <v>4.4667960000000004</v>
      </c>
      <c r="C27" s="21">
        <v>4379796</v>
      </c>
      <c r="D27" s="7">
        <f t="shared" si="12"/>
        <v>4.55497</v>
      </c>
      <c r="E27" s="21">
        <v>2152806</v>
      </c>
      <c r="F27" s="7">
        <f t="shared" si="13"/>
        <v>5.3356199999999996</v>
      </c>
      <c r="G27" s="21">
        <v>3809512</v>
      </c>
      <c r="H27" s="7">
        <f t="shared" si="14"/>
        <v>5.6046069999999997</v>
      </c>
      <c r="I27" s="21">
        <v>30834150</v>
      </c>
      <c r="J27" s="7">
        <f t="shared" si="16"/>
        <v>5.6853600000000002</v>
      </c>
      <c r="K27" s="21">
        <v>11179391</v>
      </c>
      <c r="L27" s="7">
        <f t="shared" si="15"/>
        <v>5.5812340000000003</v>
      </c>
      <c r="M27" s="21">
        <v>68199</v>
      </c>
      <c r="N27" s="8">
        <f t="shared" si="9"/>
        <v>5.3494919999999997</v>
      </c>
      <c r="O27" s="9">
        <f t="shared" si="10"/>
        <v>158795511</v>
      </c>
    </row>
    <row r="28" spans="1:15" x14ac:dyDescent="0.2">
      <c r="A28" s="2" t="s">
        <v>21</v>
      </c>
      <c r="B28" s="3">
        <f t="shared" si="11"/>
        <v>25.825932000000002</v>
      </c>
      <c r="C28" s="20">
        <v>25322922</v>
      </c>
      <c r="D28" s="3">
        <f t="shared" si="12"/>
        <v>27.692872999999999</v>
      </c>
      <c r="E28" s="20">
        <v>13088425</v>
      </c>
      <c r="F28" s="3">
        <f t="shared" si="13"/>
        <v>26.093737999999998</v>
      </c>
      <c r="G28" s="20">
        <v>18630339</v>
      </c>
      <c r="H28" s="3">
        <f t="shared" si="14"/>
        <v>24.226419</v>
      </c>
      <c r="I28" s="20">
        <v>133283381</v>
      </c>
      <c r="J28" s="3">
        <f t="shared" si="16"/>
        <v>44.430829000000003</v>
      </c>
      <c r="K28" s="20">
        <v>87366430</v>
      </c>
      <c r="L28" s="3">
        <f t="shared" si="15"/>
        <v>22.982092000000002</v>
      </c>
      <c r="M28" s="20">
        <v>280826</v>
      </c>
      <c r="N28" s="4">
        <f t="shared" si="9"/>
        <v>26.423929999999999</v>
      </c>
      <c r="O28" s="5">
        <f t="shared" si="10"/>
        <v>784373824</v>
      </c>
    </row>
    <row r="29" spans="1:15" x14ac:dyDescent="0.2">
      <c r="A29" s="6" t="s">
        <v>22</v>
      </c>
      <c r="B29" s="7">
        <f t="shared" si="11"/>
        <v>9.6119769999999995</v>
      </c>
      <c r="C29" s="21">
        <v>9424765</v>
      </c>
      <c r="D29" s="7">
        <f t="shared" si="12"/>
        <v>8.0004410000000004</v>
      </c>
      <c r="E29" s="21">
        <v>3781232</v>
      </c>
      <c r="F29" s="7">
        <f t="shared" si="13"/>
        <v>7.5816910000000002</v>
      </c>
      <c r="G29" s="21">
        <v>5413156</v>
      </c>
      <c r="H29" s="7">
        <f t="shared" si="14"/>
        <v>8.7583009999999994</v>
      </c>
      <c r="I29" s="21">
        <v>48184419</v>
      </c>
      <c r="J29" s="7">
        <f t="shared" si="16"/>
        <v>5.5816470000000002</v>
      </c>
      <c r="K29" s="21">
        <v>10975456</v>
      </c>
      <c r="L29" s="7">
        <f t="shared" si="15"/>
        <v>8.2745879999999996</v>
      </c>
      <c r="M29" s="21">
        <v>101110</v>
      </c>
      <c r="N29" s="8">
        <f t="shared" si="9"/>
        <v>7.8268909999999998</v>
      </c>
      <c r="O29" s="9">
        <f t="shared" si="10"/>
        <v>232335183</v>
      </c>
    </row>
    <row r="30" spans="1:15" x14ac:dyDescent="0.2">
      <c r="A30" s="2" t="s">
        <v>28</v>
      </c>
      <c r="B30" s="3">
        <f t="shared" si="11"/>
        <v>2.0141490000000002</v>
      </c>
      <c r="C30" s="20">
        <v>1974920</v>
      </c>
      <c r="D30" s="3">
        <f t="shared" si="12"/>
        <v>1.6664019999999999</v>
      </c>
      <c r="E30" s="20">
        <v>787588</v>
      </c>
      <c r="F30" s="3">
        <f t="shared" si="13"/>
        <v>1.696709</v>
      </c>
      <c r="G30" s="20">
        <v>1211412</v>
      </c>
      <c r="H30" s="3">
        <f t="shared" si="14"/>
        <v>1.774208</v>
      </c>
      <c r="I30" s="20">
        <v>9760935</v>
      </c>
      <c r="J30" s="3">
        <f t="shared" si="16"/>
        <v>0.367921</v>
      </c>
      <c r="K30" s="20">
        <v>723460</v>
      </c>
      <c r="L30" s="3">
        <f t="shared" si="15"/>
        <v>2.9474589999999998</v>
      </c>
      <c r="M30" s="20">
        <v>36016</v>
      </c>
      <c r="N30" s="4">
        <f t="shared" si="9"/>
        <v>1.5949260000000001</v>
      </c>
      <c r="O30" s="5">
        <f t="shared" si="10"/>
        <v>47344148</v>
      </c>
    </row>
    <row r="31" spans="1:15" x14ac:dyDescent="0.2">
      <c r="A31" s="6" t="s">
        <v>23</v>
      </c>
      <c r="B31" s="7">
        <f t="shared" si="11"/>
        <v>6.2711759999999996</v>
      </c>
      <c r="C31" s="21">
        <v>6149033</v>
      </c>
      <c r="D31" s="7">
        <f t="shared" si="12"/>
        <v>5.9697889999999996</v>
      </c>
      <c r="E31" s="21">
        <v>2821489</v>
      </c>
      <c r="F31" s="7">
        <f t="shared" si="13"/>
        <v>6.4459999999999997</v>
      </c>
      <c r="G31" s="21">
        <v>4602298</v>
      </c>
      <c r="H31" s="7">
        <f t="shared" si="14"/>
        <v>6.3085560000000003</v>
      </c>
      <c r="I31" s="21">
        <v>34706972</v>
      </c>
      <c r="J31" s="7">
        <f t="shared" si="16"/>
        <v>3.2147779999999999</v>
      </c>
      <c r="K31" s="21">
        <v>6321370</v>
      </c>
      <c r="L31" s="7">
        <f t="shared" si="15"/>
        <v>6.7023260000000002</v>
      </c>
      <c r="M31" s="21">
        <v>81898</v>
      </c>
      <c r="N31" s="8">
        <f t="shared" si="9"/>
        <v>6.2655580000000004</v>
      </c>
      <c r="O31" s="9">
        <f t="shared" si="10"/>
        <v>185988217</v>
      </c>
    </row>
    <row r="32" spans="1:15" x14ac:dyDescent="0.2">
      <c r="A32" s="2" t="s">
        <v>24</v>
      </c>
      <c r="B32" s="3">
        <f t="shared" si="11"/>
        <v>3.0024169999999999</v>
      </c>
      <c r="C32" s="20">
        <v>2943939</v>
      </c>
      <c r="D32" s="3">
        <f t="shared" si="12"/>
        <v>3.1359659999999998</v>
      </c>
      <c r="E32" s="20">
        <v>1482145</v>
      </c>
      <c r="F32" s="3">
        <f t="shared" si="13"/>
        <v>3.8746830000000001</v>
      </c>
      <c r="G32" s="20">
        <v>2766436</v>
      </c>
      <c r="H32" s="3">
        <f t="shared" si="14"/>
        <v>4.1586420000000004</v>
      </c>
      <c r="I32" s="20">
        <v>22879069</v>
      </c>
      <c r="J32" s="3">
        <f t="shared" si="16"/>
        <v>0.34451500000000002</v>
      </c>
      <c r="K32" s="20">
        <v>677436</v>
      </c>
      <c r="L32" s="3">
        <f t="shared" si="15"/>
        <v>4.2888570000000001</v>
      </c>
      <c r="M32" s="20">
        <v>52407</v>
      </c>
      <c r="N32" s="4">
        <f t="shared" si="9"/>
        <v>3.681387</v>
      </c>
      <c r="O32" s="5">
        <f t="shared" si="10"/>
        <v>109279126</v>
      </c>
    </row>
    <row r="33" spans="1:15" x14ac:dyDescent="0.2">
      <c r="A33" s="6" t="s">
        <v>25</v>
      </c>
      <c r="B33" s="7">
        <f t="shared" si="11"/>
        <v>5.6847940000000001</v>
      </c>
      <c r="C33" s="21">
        <v>5574072</v>
      </c>
      <c r="D33" s="7">
        <f t="shared" si="12"/>
        <v>4.3391960000000003</v>
      </c>
      <c r="E33" s="21">
        <v>2050825</v>
      </c>
      <c r="F33" s="7">
        <f t="shared" si="13"/>
        <v>4.6998730000000002</v>
      </c>
      <c r="G33" s="21">
        <v>3355603</v>
      </c>
      <c r="H33" s="7">
        <f t="shared" si="14"/>
        <v>5.5448279999999999</v>
      </c>
      <c r="I33" s="21">
        <v>30505267</v>
      </c>
      <c r="J33" s="7">
        <f t="shared" si="16"/>
        <v>2.060616</v>
      </c>
      <c r="K33" s="21">
        <v>4051886</v>
      </c>
      <c r="L33" s="7">
        <f t="shared" si="15"/>
        <v>5.1698370000000002</v>
      </c>
      <c r="M33" s="21">
        <v>63172</v>
      </c>
      <c r="N33" s="8">
        <f t="shared" si="9"/>
        <v>4.8875739999999999</v>
      </c>
      <c r="O33" s="9">
        <f t="shared" si="10"/>
        <v>145083850</v>
      </c>
    </row>
    <row r="34" spans="1:15" x14ac:dyDescent="0.2">
      <c r="A34" s="2" t="s">
        <v>26</v>
      </c>
      <c r="B34" s="3">
        <f t="shared" si="11"/>
        <v>0.84228499999999995</v>
      </c>
      <c r="C34" s="20">
        <v>825880</v>
      </c>
      <c r="D34" s="3">
        <f t="shared" si="12"/>
        <v>0.83938299999999999</v>
      </c>
      <c r="E34" s="20">
        <v>396716</v>
      </c>
      <c r="F34" s="3">
        <f t="shared" si="13"/>
        <v>3.1908460000000001</v>
      </c>
      <c r="G34" s="20">
        <v>2278192</v>
      </c>
      <c r="H34" s="3">
        <f t="shared" si="14"/>
        <v>4.8507170000000004</v>
      </c>
      <c r="I34" s="20">
        <v>26686567</v>
      </c>
      <c r="J34" s="3">
        <f t="shared" si="16"/>
        <v>3.3463859999999999</v>
      </c>
      <c r="K34" s="20">
        <v>6580156</v>
      </c>
      <c r="L34" s="3">
        <f t="shared" si="15"/>
        <v>2.2866209999999998</v>
      </c>
      <c r="M34" s="20">
        <v>27941</v>
      </c>
      <c r="N34" s="4">
        <f t="shared" si="9"/>
        <v>3.908315</v>
      </c>
      <c r="O34" s="5">
        <f t="shared" si="10"/>
        <v>116015283</v>
      </c>
    </row>
    <row r="35" spans="1:15" x14ac:dyDescent="0.2">
      <c r="A35" s="6" t="s">
        <v>29</v>
      </c>
      <c r="B35" s="7">
        <f t="shared" si="11"/>
        <v>1.8809549999999999</v>
      </c>
      <c r="C35" s="21">
        <v>1844320</v>
      </c>
      <c r="D35" s="7">
        <f t="shared" si="12"/>
        <v>1.565599</v>
      </c>
      <c r="E35" s="21">
        <v>739946</v>
      </c>
      <c r="F35" s="7">
        <f t="shared" si="13"/>
        <v>1.4836530000000001</v>
      </c>
      <c r="G35" s="21">
        <v>1059295</v>
      </c>
      <c r="H35" s="7">
        <f t="shared" si="14"/>
        <v>1.713902</v>
      </c>
      <c r="I35" s="21">
        <v>9429155</v>
      </c>
      <c r="J35" s="7">
        <f t="shared" si="16"/>
        <v>0.55809799999999998</v>
      </c>
      <c r="K35" s="21">
        <v>1097415</v>
      </c>
      <c r="L35" s="7">
        <f t="shared" si="15"/>
        <v>2.856455</v>
      </c>
      <c r="M35" s="21">
        <v>34904</v>
      </c>
      <c r="N35" s="8">
        <f t="shared" si="9"/>
        <v>1.4967600000000001</v>
      </c>
      <c r="O35" s="9">
        <f t="shared" si="10"/>
        <v>44430167</v>
      </c>
    </row>
    <row r="36" spans="1:15" ht="13.5" thickBot="1" x14ac:dyDescent="0.25">
      <c r="A36" s="2" t="s">
        <v>27</v>
      </c>
      <c r="B36" s="3">
        <f t="shared" si="11"/>
        <v>1.514548</v>
      </c>
      <c r="C36" s="20">
        <v>1485049</v>
      </c>
      <c r="D36" s="3">
        <f t="shared" si="12"/>
        <v>1.181333</v>
      </c>
      <c r="E36" s="20">
        <v>558331</v>
      </c>
      <c r="F36" s="3">
        <f t="shared" si="13"/>
        <v>2.5839560000000001</v>
      </c>
      <c r="G36" s="20">
        <v>1844886</v>
      </c>
      <c r="H36" s="3">
        <f t="shared" si="14"/>
        <v>2.9871400000000001</v>
      </c>
      <c r="I36" s="20">
        <v>16433963</v>
      </c>
      <c r="J36" s="3">
        <f t="shared" si="16"/>
        <v>1.7362340000000001</v>
      </c>
      <c r="K36" s="20">
        <v>3414038</v>
      </c>
      <c r="L36" s="3">
        <f t="shared" si="15"/>
        <v>2.5253410000000001</v>
      </c>
      <c r="M36" s="20">
        <v>30858</v>
      </c>
      <c r="N36" s="4">
        <f t="shared" si="9"/>
        <v>2.8088820000000001</v>
      </c>
      <c r="O36" s="5">
        <f t="shared" si="10"/>
        <v>83379489</v>
      </c>
    </row>
    <row r="37" spans="1:15" ht="13.5" thickBot="1" x14ac:dyDescent="0.25">
      <c r="A37" s="10" t="s">
        <v>10</v>
      </c>
      <c r="B37" s="11">
        <f>SUM(B24:B36)+0.000001</f>
        <v>99.999999999999986</v>
      </c>
      <c r="C37" s="18">
        <f t="shared" ref="C37" si="17">SUM(C24:C36)</f>
        <v>98052306</v>
      </c>
      <c r="D37" s="11">
        <f>SUM(D24:D36)</f>
        <v>100</v>
      </c>
      <c r="E37" s="18">
        <f t="shared" ref="E37:F37" si="18">SUM(E24:E36)</f>
        <v>47262792</v>
      </c>
      <c r="F37" s="11">
        <f t="shared" si="18"/>
        <v>100</v>
      </c>
      <c r="G37" s="18">
        <f>SUM(G24:G36)</f>
        <v>71397739</v>
      </c>
      <c r="H37" s="11">
        <f>SUM(H24:H36)</f>
        <v>100</v>
      </c>
      <c r="I37" s="18">
        <f t="shared" ref="I37" si="19">SUM(I24:I36)</f>
        <v>550157175</v>
      </c>
      <c r="J37" s="11">
        <f>SUM(J24:J36)-0.000001</f>
        <v>99.999999999999986</v>
      </c>
      <c r="K37" s="18">
        <f t="shared" ref="K37" si="20">SUM(K24:K36)</f>
        <v>196634708</v>
      </c>
      <c r="L37" s="11">
        <f>SUM(L24:L36)+0.000001</f>
        <v>99.999999999999986</v>
      </c>
      <c r="M37" s="18">
        <f t="shared" ref="M37" si="21">SUM(M24:M36)</f>
        <v>1221934</v>
      </c>
      <c r="N37" s="11">
        <f>ROUND(SUM(N24:N36),0)</f>
        <v>100</v>
      </c>
      <c r="O37" s="12">
        <f>SUM(O24:O36)</f>
        <v>2968422278</v>
      </c>
    </row>
  </sheetData>
  <mergeCells count="19">
    <mergeCell ref="A1:O1"/>
    <mergeCell ref="B22:C22"/>
    <mergeCell ref="L3:M4"/>
    <mergeCell ref="D4:E4"/>
    <mergeCell ref="A20:M20"/>
    <mergeCell ref="A21:A23"/>
    <mergeCell ref="B21:C21"/>
    <mergeCell ref="A3:A5"/>
    <mergeCell ref="B3:C4"/>
    <mergeCell ref="D3:E3"/>
    <mergeCell ref="F3:G4"/>
    <mergeCell ref="H3:I4"/>
    <mergeCell ref="D21:E22"/>
    <mergeCell ref="F21:G22"/>
    <mergeCell ref="H21:I22"/>
    <mergeCell ref="J21:K22"/>
    <mergeCell ref="N21:O22"/>
    <mergeCell ref="J3:K4"/>
    <mergeCell ref="L21:M22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PARTICIPACIONES</cp:lastModifiedBy>
  <dcterms:created xsi:type="dcterms:W3CDTF">2020-02-14T15:20:08Z</dcterms:created>
  <dcterms:modified xsi:type="dcterms:W3CDTF">2023-01-26T16:25:53Z</dcterms:modified>
</cp:coreProperties>
</file>