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IPACIONES\Downloads\"/>
    </mc:Choice>
  </mc:AlternateContent>
  <xr:revisionPtr revIDLastSave="0" documentId="13_ncr:1_{FB56378F-09B8-4467-A2C6-72383CFC1348}" xr6:coauthVersionLast="36" xr6:coauthVersionMax="36" xr10:uidLastSave="{00000000-0000-0000-0000-000000000000}"/>
  <bookViews>
    <workbookView xWindow="0" yWindow="0" windowWidth="28800" windowHeight="12105" xr2:uid="{885FDE17-1B96-4A95-B825-C26315E1E9AA}"/>
  </bookViews>
  <sheets>
    <sheet name="Hoja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K74" i="1" l="1"/>
  <c r="I74" i="1"/>
  <c r="H69" i="1" s="1"/>
  <c r="G74" i="1"/>
  <c r="F73" i="1" s="1"/>
  <c r="E74" i="1"/>
  <c r="D68" i="1" s="1"/>
  <c r="C74" i="1"/>
  <c r="M73" i="1"/>
  <c r="C89" i="1" s="1"/>
  <c r="J73" i="1"/>
  <c r="H73" i="1"/>
  <c r="D73" i="1"/>
  <c r="B73" i="1"/>
  <c r="J72" i="1"/>
  <c r="H72" i="1"/>
  <c r="F72" i="1"/>
  <c r="D72" i="1"/>
  <c r="B72" i="1"/>
  <c r="J71" i="1"/>
  <c r="F71" i="1"/>
  <c r="D71" i="1"/>
  <c r="B71" i="1"/>
  <c r="J70" i="1"/>
  <c r="H70" i="1"/>
  <c r="F70" i="1"/>
  <c r="B70" i="1"/>
  <c r="M69" i="1"/>
  <c r="C85" i="1" s="1"/>
  <c r="J69" i="1"/>
  <c r="F69" i="1"/>
  <c r="D69" i="1"/>
  <c r="B69" i="1"/>
  <c r="J68" i="1"/>
  <c r="H68" i="1"/>
  <c r="F68" i="1"/>
  <c r="B68" i="1"/>
  <c r="J67" i="1"/>
  <c r="H67" i="1"/>
  <c r="F67" i="1"/>
  <c r="D67" i="1"/>
  <c r="B67" i="1"/>
  <c r="J66" i="1"/>
  <c r="H66" i="1"/>
  <c r="F66" i="1"/>
  <c r="D66" i="1"/>
  <c r="B66" i="1"/>
  <c r="J65" i="1"/>
  <c r="F65" i="1"/>
  <c r="D65" i="1"/>
  <c r="B65" i="1"/>
  <c r="J64" i="1"/>
  <c r="H64" i="1"/>
  <c r="F64" i="1"/>
  <c r="B64" i="1"/>
  <c r="J63" i="1"/>
  <c r="F63" i="1"/>
  <c r="D63" i="1"/>
  <c r="B63" i="1"/>
  <c r="J62" i="1"/>
  <c r="H62" i="1"/>
  <c r="F62" i="1"/>
  <c r="B62" i="1"/>
  <c r="M61" i="1"/>
  <c r="J61" i="1"/>
  <c r="J74" i="1" s="1"/>
  <c r="H61" i="1"/>
  <c r="F61" i="1"/>
  <c r="D61" i="1"/>
  <c r="B61" i="1"/>
  <c r="B74" i="1" s="1"/>
  <c r="K56" i="1"/>
  <c r="J45" i="1" s="1"/>
  <c r="I56" i="1"/>
  <c r="G56" i="1"/>
  <c r="F47" i="1" s="1"/>
  <c r="E56" i="1"/>
  <c r="D54" i="1" s="1"/>
  <c r="C56" i="1"/>
  <c r="B44" i="1" s="1"/>
  <c r="M55" i="1"/>
  <c r="J55" i="1"/>
  <c r="H55" i="1"/>
  <c r="M54" i="1"/>
  <c r="M72" i="1" s="1"/>
  <c r="J54" i="1"/>
  <c r="H54" i="1"/>
  <c r="F54" i="1"/>
  <c r="M53" i="1"/>
  <c r="M71" i="1" s="1"/>
  <c r="H53" i="1"/>
  <c r="F53" i="1"/>
  <c r="D53" i="1"/>
  <c r="M52" i="1"/>
  <c r="M70" i="1" s="1"/>
  <c r="J52" i="1"/>
  <c r="H52" i="1"/>
  <c r="F52" i="1"/>
  <c r="M51" i="1"/>
  <c r="J51" i="1"/>
  <c r="H51" i="1"/>
  <c r="F51" i="1"/>
  <c r="D51" i="1"/>
  <c r="B51" i="1"/>
  <c r="M50" i="1"/>
  <c r="J50" i="1"/>
  <c r="H50" i="1"/>
  <c r="F50" i="1"/>
  <c r="M49" i="1"/>
  <c r="M67" i="1" s="1"/>
  <c r="J49" i="1"/>
  <c r="H49" i="1"/>
  <c r="F49" i="1"/>
  <c r="D49" i="1"/>
  <c r="M48" i="1"/>
  <c r="J48" i="1"/>
  <c r="H48" i="1"/>
  <c r="F48" i="1"/>
  <c r="D48" i="1"/>
  <c r="M47" i="1"/>
  <c r="M65" i="1" s="1"/>
  <c r="J47" i="1"/>
  <c r="H47" i="1"/>
  <c r="D47" i="1"/>
  <c r="M46" i="1"/>
  <c r="M64" i="1" s="1"/>
  <c r="J46" i="1"/>
  <c r="H46" i="1"/>
  <c r="F46" i="1"/>
  <c r="D46" i="1"/>
  <c r="B46" i="1"/>
  <c r="M45" i="1"/>
  <c r="H45" i="1"/>
  <c r="F45" i="1"/>
  <c r="D45" i="1"/>
  <c r="M44" i="1"/>
  <c r="M62" i="1" s="1"/>
  <c r="J44" i="1"/>
  <c r="H44" i="1"/>
  <c r="F44" i="1"/>
  <c r="D44" i="1"/>
  <c r="M43" i="1"/>
  <c r="M56" i="1" s="1"/>
  <c r="J43" i="1"/>
  <c r="H43" i="1"/>
  <c r="H56" i="1" s="1"/>
  <c r="D43" i="1"/>
  <c r="B43" i="1"/>
  <c r="I37" i="1"/>
  <c r="E37" i="1"/>
  <c r="D35" i="1" s="1"/>
  <c r="K36" i="1"/>
  <c r="H36" i="1"/>
  <c r="G36" i="1"/>
  <c r="C36" i="1"/>
  <c r="K35" i="1"/>
  <c r="H35" i="1"/>
  <c r="G35" i="1"/>
  <c r="F35" i="1" s="1"/>
  <c r="C35" i="1"/>
  <c r="K34" i="1"/>
  <c r="H34" i="1"/>
  <c r="G34" i="1"/>
  <c r="D34" i="1"/>
  <c r="C34" i="1"/>
  <c r="K33" i="1"/>
  <c r="H33" i="1"/>
  <c r="G33" i="1"/>
  <c r="D33" i="1"/>
  <c r="C33" i="1"/>
  <c r="M33" i="1" s="1"/>
  <c r="K32" i="1"/>
  <c r="H32" i="1"/>
  <c r="G32" i="1"/>
  <c r="D32" i="1"/>
  <c r="C32" i="1"/>
  <c r="M32" i="1" s="1"/>
  <c r="K31" i="1"/>
  <c r="H31" i="1"/>
  <c r="G31" i="1"/>
  <c r="C31" i="1"/>
  <c r="K30" i="1"/>
  <c r="H30" i="1"/>
  <c r="G30" i="1"/>
  <c r="C30" i="1"/>
  <c r="K29" i="1"/>
  <c r="H29" i="1"/>
  <c r="G29" i="1"/>
  <c r="C29" i="1"/>
  <c r="K28" i="1"/>
  <c r="H28" i="1"/>
  <c r="G28" i="1"/>
  <c r="D28" i="1"/>
  <c r="C28" i="1"/>
  <c r="K27" i="1"/>
  <c r="H27" i="1"/>
  <c r="G27" i="1"/>
  <c r="D27" i="1"/>
  <c r="C27" i="1"/>
  <c r="K26" i="1"/>
  <c r="H26" i="1"/>
  <c r="G26" i="1"/>
  <c r="D26" i="1"/>
  <c r="C26" i="1"/>
  <c r="M26" i="1" s="1"/>
  <c r="K25" i="1"/>
  <c r="H25" i="1"/>
  <c r="G25" i="1"/>
  <c r="G37" i="1" s="1"/>
  <c r="C25" i="1"/>
  <c r="K24" i="1"/>
  <c r="K37" i="1" s="1"/>
  <c r="H24" i="1"/>
  <c r="H37" i="1" s="1"/>
  <c r="G24" i="1"/>
  <c r="D24" i="1"/>
  <c r="C24" i="1"/>
  <c r="K19" i="1"/>
  <c r="J9" i="1" s="1"/>
  <c r="I19" i="1"/>
  <c r="H14" i="1" s="1"/>
  <c r="J18" i="1"/>
  <c r="G18" i="1"/>
  <c r="E18" i="1"/>
  <c r="C18" i="1"/>
  <c r="G17" i="1"/>
  <c r="F17" i="1" s="1"/>
  <c r="E17" i="1"/>
  <c r="C17" i="1"/>
  <c r="G16" i="1"/>
  <c r="E16" i="1"/>
  <c r="C16" i="1"/>
  <c r="M16" i="1" s="1"/>
  <c r="G15" i="1"/>
  <c r="F15" i="1" s="1"/>
  <c r="E15" i="1"/>
  <c r="C15" i="1"/>
  <c r="M15" i="1" s="1"/>
  <c r="M14" i="1"/>
  <c r="J14" i="1"/>
  <c r="G14" i="1"/>
  <c r="F14" i="1" s="1"/>
  <c r="E14" i="1"/>
  <c r="C14" i="1"/>
  <c r="M13" i="1"/>
  <c r="J13" i="1"/>
  <c r="H13" i="1"/>
  <c r="G13" i="1"/>
  <c r="F13" i="1" s="1"/>
  <c r="E13" i="1"/>
  <c r="C13" i="1"/>
  <c r="J12" i="1"/>
  <c r="G12" i="1"/>
  <c r="E12" i="1"/>
  <c r="C12" i="1"/>
  <c r="G11" i="1"/>
  <c r="F11" i="1" s="1"/>
  <c r="E11" i="1"/>
  <c r="C11" i="1"/>
  <c r="J10" i="1"/>
  <c r="G10" i="1"/>
  <c r="E10" i="1"/>
  <c r="C10" i="1"/>
  <c r="M10" i="1" s="1"/>
  <c r="G9" i="1"/>
  <c r="F9" i="1" s="1"/>
  <c r="E9" i="1"/>
  <c r="C9" i="1"/>
  <c r="M9" i="1" s="1"/>
  <c r="M8" i="1"/>
  <c r="J8" i="1"/>
  <c r="G8" i="1"/>
  <c r="F8" i="1" s="1"/>
  <c r="E8" i="1"/>
  <c r="C8" i="1"/>
  <c r="J7" i="1"/>
  <c r="H7" i="1"/>
  <c r="G7" i="1"/>
  <c r="F7" i="1" s="1"/>
  <c r="E7" i="1"/>
  <c r="C7" i="1"/>
  <c r="J6" i="1"/>
  <c r="G6" i="1"/>
  <c r="G19" i="1" s="1"/>
  <c r="E6" i="1"/>
  <c r="C6" i="1"/>
  <c r="C87" i="1" l="1"/>
  <c r="B86" i="1"/>
  <c r="L55" i="1"/>
  <c r="L43" i="1"/>
  <c r="L56" i="1" s="1"/>
  <c r="L53" i="1"/>
  <c r="L51" i="1"/>
  <c r="L44" i="1"/>
  <c r="L49" i="1"/>
  <c r="L47" i="1"/>
  <c r="L52" i="1"/>
  <c r="L48" i="1"/>
  <c r="F30" i="1"/>
  <c r="F24" i="1"/>
  <c r="F37" i="1" s="1"/>
  <c r="F36" i="1"/>
  <c r="F25" i="1"/>
  <c r="F31" i="1"/>
  <c r="F32" i="1"/>
  <c r="F26" i="1"/>
  <c r="F33" i="1"/>
  <c r="F27" i="1"/>
  <c r="F34" i="1"/>
  <c r="F28" i="1"/>
  <c r="J27" i="1"/>
  <c r="J35" i="1"/>
  <c r="B28" i="1"/>
  <c r="B36" i="1"/>
  <c r="F74" i="1"/>
  <c r="F12" i="1"/>
  <c r="F10" i="1"/>
  <c r="F16" i="1"/>
  <c r="F6" i="1"/>
  <c r="F19" i="1" s="1"/>
  <c r="F18" i="1"/>
  <c r="J25" i="1"/>
  <c r="C80" i="1"/>
  <c r="C88" i="1"/>
  <c r="B79" i="1"/>
  <c r="J33" i="1"/>
  <c r="J28" i="1"/>
  <c r="J36" i="1"/>
  <c r="J30" i="1"/>
  <c r="J24" i="1"/>
  <c r="J32" i="1"/>
  <c r="B34" i="1"/>
  <c r="C78" i="1"/>
  <c r="C83" i="1"/>
  <c r="M28" i="1"/>
  <c r="J31" i="1"/>
  <c r="M34" i="1"/>
  <c r="B29" i="1"/>
  <c r="B85" i="1"/>
  <c r="D85" i="1" s="1"/>
  <c r="C81" i="1"/>
  <c r="C86" i="1"/>
  <c r="J26" i="1"/>
  <c r="F29" i="1"/>
  <c r="M27" i="1"/>
  <c r="J34" i="1"/>
  <c r="L45" i="1"/>
  <c r="L50" i="1"/>
  <c r="J29" i="1"/>
  <c r="B35" i="1"/>
  <c r="M31" i="1"/>
  <c r="M63" i="1"/>
  <c r="H6" i="1"/>
  <c r="H12" i="1"/>
  <c r="B15" i="1"/>
  <c r="H18" i="1"/>
  <c r="B32" i="1"/>
  <c r="B53" i="1"/>
  <c r="L54" i="1"/>
  <c r="M24" i="1"/>
  <c r="B48" i="1"/>
  <c r="M68" i="1"/>
  <c r="M74" i="1" s="1"/>
  <c r="H17" i="1"/>
  <c r="B55" i="1"/>
  <c r="M7" i="1"/>
  <c r="M6" i="1"/>
  <c r="J11" i="1"/>
  <c r="M12" i="1"/>
  <c r="M30" i="1" s="1"/>
  <c r="J17" i="1"/>
  <c r="J19" i="1" s="1"/>
  <c r="C37" i="1"/>
  <c r="B24" i="1" s="1"/>
  <c r="B50" i="1"/>
  <c r="D55" i="1"/>
  <c r="D56" i="1" s="1"/>
  <c r="H11" i="1"/>
  <c r="M18" i="1"/>
  <c r="M29" i="1"/>
  <c r="H10" i="1"/>
  <c r="H16" i="1"/>
  <c r="D25" i="1"/>
  <c r="D31" i="1"/>
  <c r="F43" i="1"/>
  <c r="F56" i="1" s="1"/>
  <c r="B45" i="1"/>
  <c r="B56" i="1" s="1"/>
  <c r="L46" i="1"/>
  <c r="D50" i="1"/>
  <c r="J53" i="1"/>
  <c r="J56" i="1" s="1"/>
  <c r="F55" i="1"/>
  <c r="D64" i="1"/>
  <c r="H65" i="1"/>
  <c r="D70" i="1"/>
  <c r="H71" i="1"/>
  <c r="J16" i="1"/>
  <c r="C19" i="1"/>
  <c r="B16" i="1" s="1"/>
  <c r="B52" i="1"/>
  <c r="C77" i="1"/>
  <c r="M66" i="1"/>
  <c r="M17" i="1"/>
  <c r="H9" i="1"/>
  <c r="H15" i="1"/>
  <c r="D30" i="1"/>
  <c r="D37" i="1" s="1"/>
  <c r="D36" i="1"/>
  <c r="B47" i="1"/>
  <c r="D52" i="1"/>
  <c r="J15" i="1"/>
  <c r="E19" i="1"/>
  <c r="D18" i="1" s="1"/>
  <c r="B54" i="1"/>
  <c r="M11" i="1"/>
  <c r="H8" i="1"/>
  <c r="D29" i="1"/>
  <c r="B49" i="1"/>
  <c r="D62" i="1"/>
  <c r="H63" i="1"/>
  <c r="H74" i="1" s="1"/>
  <c r="B83" i="1" l="1"/>
  <c r="L73" i="1"/>
  <c r="L69" i="1"/>
  <c r="L72" i="1"/>
  <c r="L70" i="1"/>
  <c r="L71" i="1"/>
  <c r="L62" i="1"/>
  <c r="L64" i="1"/>
  <c r="L67" i="1"/>
  <c r="L61" i="1"/>
  <c r="L65" i="1"/>
  <c r="B9" i="1"/>
  <c r="B17" i="1"/>
  <c r="D16" i="1"/>
  <c r="B7" i="1"/>
  <c r="L17" i="1"/>
  <c r="M35" i="1"/>
  <c r="B84" i="1"/>
  <c r="J37" i="1"/>
  <c r="B77" i="1"/>
  <c r="M37" i="1"/>
  <c r="L28" i="1" s="1"/>
  <c r="L24" i="1"/>
  <c r="D7" i="1"/>
  <c r="B14" i="1"/>
  <c r="B8" i="1"/>
  <c r="B10" i="1"/>
  <c r="D14" i="1"/>
  <c r="M19" i="1"/>
  <c r="L6" i="1"/>
  <c r="B80" i="1"/>
  <c r="D80" i="1" s="1"/>
  <c r="D83" i="1"/>
  <c r="B87" i="1"/>
  <c r="D15" i="1"/>
  <c r="D9" i="1"/>
  <c r="D11" i="1"/>
  <c r="D12" i="1"/>
  <c r="D17" i="1"/>
  <c r="L7" i="1"/>
  <c r="M25" i="1"/>
  <c r="B26" i="1"/>
  <c r="B37" i="1" s="1"/>
  <c r="D8" i="1"/>
  <c r="D6" i="1"/>
  <c r="D19" i="1" s="1"/>
  <c r="D10" i="1"/>
  <c r="B13" i="1"/>
  <c r="B18" i="1"/>
  <c r="B82" i="1"/>
  <c r="C84" i="1"/>
  <c r="D84" i="1" s="1"/>
  <c r="L68" i="1"/>
  <c r="B12" i="1"/>
  <c r="H19" i="1"/>
  <c r="D86" i="1"/>
  <c r="D13" i="1"/>
  <c r="B6" i="1"/>
  <c r="C82" i="1"/>
  <c r="D82" i="1" s="1"/>
  <c r="L66" i="1"/>
  <c r="B31" i="1"/>
  <c r="B25" i="1"/>
  <c r="B33" i="1"/>
  <c r="B27" i="1"/>
  <c r="M36" i="1"/>
  <c r="C79" i="1"/>
  <c r="D79" i="1" s="1"/>
  <c r="L63" i="1"/>
  <c r="B11" i="1"/>
  <c r="B81" i="1"/>
  <c r="D81" i="1" s="1"/>
  <c r="B30" i="1"/>
  <c r="D87" i="1"/>
  <c r="L27" i="1" l="1"/>
  <c r="L37" i="1" s="1"/>
  <c r="B89" i="1"/>
  <c r="D89" i="1" s="1"/>
  <c r="L36" i="1"/>
  <c r="L13" i="1"/>
  <c r="L15" i="1"/>
  <c r="L16" i="1"/>
  <c r="L14" i="1"/>
  <c r="L8" i="1"/>
  <c r="L9" i="1"/>
  <c r="L10" i="1"/>
  <c r="L18" i="1"/>
  <c r="L30" i="1"/>
  <c r="L29" i="1"/>
  <c r="L12" i="1"/>
  <c r="L31" i="1"/>
  <c r="B78" i="1"/>
  <c r="D78" i="1" s="1"/>
  <c r="L25" i="1"/>
  <c r="B88" i="1"/>
  <c r="D88" i="1" s="1"/>
  <c r="L35" i="1"/>
  <c r="L74" i="1"/>
  <c r="D77" i="1"/>
  <c r="L34" i="1"/>
  <c r="C90" i="1"/>
  <c r="B19" i="1"/>
  <c r="L11" i="1"/>
  <c r="L19" i="1" s="1"/>
  <c r="L32" i="1"/>
  <c r="L26" i="1"/>
  <c r="L33" i="1"/>
  <c r="D90" i="1" l="1"/>
  <c r="B90" i="1"/>
</calcChain>
</file>

<file path=xl/sharedStrings.xml><?xml version="1.0" encoding="utf-8"?>
<sst xmlns="http://schemas.openxmlformats.org/spreadsheetml/2006/main" count="156" uniqueCount="36">
  <si>
    <t>PROVISIONAL</t>
  </si>
  <si>
    <t>Municipio</t>
  </si>
  <si>
    <t>Fondo General de Participaciones</t>
  </si>
  <si>
    <t>Fondo de Fomento</t>
  </si>
  <si>
    <t>Impuesto Especial Sobre Producción y Servicio</t>
  </si>
  <si>
    <t>Impuesto Sobre Automóviles Nuevos</t>
  </si>
  <si>
    <t>Fondo de Compensación del Impuesto Sobre Automóviles Nuevos</t>
  </si>
  <si>
    <t>Montos del Fondo Municipal de Participaciones</t>
  </si>
  <si>
    <t>Municipal                                    (Base 2013 + 70%)</t>
  </si>
  <si>
    <t>Porcentaje</t>
  </si>
  <si>
    <t>Monto (Pesos)</t>
  </si>
  <si>
    <t>CALAKMUL</t>
  </si>
  <si>
    <t>CALKINI</t>
  </si>
  <si>
    <t>CAMPECHE</t>
  </si>
  <si>
    <t>CANDELARIA</t>
  </si>
  <si>
    <t>CARMEN</t>
  </si>
  <si>
    <t>CHAMPOTÓN</t>
  </si>
  <si>
    <t>DZITBALCHÉ</t>
  </si>
  <si>
    <t>ESCARCEGA</t>
  </si>
  <si>
    <t>HECELCHAKÁN</t>
  </si>
  <si>
    <t>HOPELCHÉN</t>
  </si>
  <si>
    <t>PALIZADA</t>
  </si>
  <si>
    <t>SEYBAPLAYA</t>
  </si>
  <si>
    <t>TENABO</t>
  </si>
  <si>
    <t> TOTAL</t>
  </si>
  <si>
    <t>Fondo de Colaboración Administrativa de Predial</t>
  </si>
  <si>
    <t>Art. 4°-A Fracción I de la Ley de Coordinación Fiscal (Gasolina)</t>
  </si>
  <si>
    <t>Fondo de Fiscalización y Recaudación</t>
  </si>
  <si>
    <t>Art. 3°-B de la Ley de Coordinación Fiscal (Fondo de ISR)</t>
  </si>
  <si>
    <t>Fondo de Extracción de Hidrocarburos</t>
  </si>
  <si>
    <t>TOTAL DE PARTICIPACIONES FEDERALES ESTIMADAS PARA 2024</t>
  </si>
  <si>
    <t>(30% del Fondo de Fomento Municipal)</t>
  </si>
  <si>
    <t>DEFINITIVO</t>
  </si>
  <si>
    <t>Total de Participaciones Federales Provisionales</t>
  </si>
  <si>
    <t>Total de Participaciones Federales Definitivas</t>
  </si>
  <si>
    <t>Saldo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</si>
</sst>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"/>
    <numFmt numFmtId="165" formatCode="0.00000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3" fontId="2" fillId="4" borderId="21" xfId="0" applyNumberFormat="1" applyFont="1" applyFill="1" applyBorder="1" applyAlignment="1">
      <alignment horizontal="center" vertical="center"/>
    </xf>
    <xf numFmtId="3" fontId="3" fillId="4" borderId="21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3" fontId="2" fillId="5" borderId="14" xfId="0" applyNumberFormat="1" applyFont="1" applyFill="1" applyBorder="1" applyAlignment="1">
      <alignment horizontal="center" vertical="center"/>
    </xf>
    <xf numFmtId="3" fontId="3" fillId="5" borderId="14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3" fontId="2" fillId="4" borderId="14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3" fontId="2" fillId="5" borderId="22" xfId="0" applyNumberFormat="1" applyFont="1" applyFill="1" applyBorder="1" applyAlignment="1">
      <alignment horizontal="center" vertical="center"/>
    </xf>
    <xf numFmtId="3" fontId="3" fillId="5" borderId="2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65" fontId="5" fillId="4" borderId="14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165" fontId="4" fillId="5" borderId="14" xfId="0" applyNumberFormat="1" applyFont="1" applyFill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 vertical="center"/>
    </xf>
    <xf numFmtId="165" fontId="5" fillId="5" borderId="14" xfId="0" applyNumberFormat="1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165" fontId="5" fillId="5" borderId="16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/>
    </xf>
    <xf numFmtId="164" fontId="5" fillId="5" borderId="1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9" fontId="5" fillId="2" borderId="15" xfId="0" applyNumberFormat="1" applyFont="1" applyFill="1" applyBorder="1" applyAlignment="1">
      <alignment horizontal="center" vertical="center" wrapText="1"/>
    </xf>
    <xf numFmtId="9" fontId="5" fillId="2" borderId="1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6" fontId="5" fillId="5" borderId="1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9" fontId="2" fillId="2" borderId="15" xfId="0" applyNumberFormat="1" applyFont="1" applyFill="1" applyBorder="1" applyAlignment="1">
      <alignment horizontal="center" vertical="center" wrapText="1"/>
    </xf>
    <xf numFmtId="9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5" fontId="7" fillId="4" borderId="14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5" fontId="2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5" fontId="7" fillId="5" borderId="14" xfId="0" applyNumberFormat="1" applyFont="1" applyFill="1" applyBorder="1" applyAlignment="1">
      <alignment horizontal="center" vertical="center"/>
    </xf>
    <xf numFmtId="164" fontId="7" fillId="5" borderId="14" xfId="0" applyNumberFormat="1" applyFont="1" applyFill="1" applyBorder="1" applyAlignment="1">
      <alignment horizontal="center" vertical="center"/>
    </xf>
    <xf numFmtId="165" fontId="2" fillId="5" borderId="14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165" fontId="2" fillId="5" borderId="16" xfId="0" applyNumberFormat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6" fontId="2" fillId="5" borderId="1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5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TICIPACIONES/Dropbox/2024/mayo/BASE%20DE%20DATOS%20AJUSTE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Hoja2"/>
      <sheetName val="Hoja4"/>
      <sheetName val="Hoja1"/>
      <sheetName val="Hoja3"/>
    </sheetNames>
    <sheetDataSet>
      <sheetData sheetId="0">
        <row r="3">
          <cell r="R3">
            <v>63799413.88000001</v>
          </cell>
        </row>
        <row r="4">
          <cell r="R4">
            <v>67105842</v>
          </cell>
        </row>
        <row r="5">
          <cell r="R5">
            <v>429648872.57999998</v>
          </cell>
        </row>
        <row r="6">
          <cell r="R6">
            <v>83765581.150000006</v>
          </cell>
        </row>
        <row r="7">
          <cell r="R7">
            <v>389401105.69000006</v>
          </cell>
        </row>
        <row r="8">
          <cell r="R8">
            <v>117640867.89999998</v>
          </cell>
        </row>
        <row r="9">
          <cell r="R9">
            <v>26501022.070000004</v>
          </cell>
        </row>
        <row r="10">
          <cell r="R10">
            <v>101077264.74000001</v>
          </cell>
        </row>
        <row r="11">
          <cell r="R11">
            <v>61000977.140000008</v>
          </cell>
        </row>
        <row r="12">
          <cell r="R12">
            <v>76273199.050000027</v>
          </cell>
        </row>
        <row r="13">
          <cell r="R13">
            <v>61948368.390000001</v>
          </cell>
        </row>
        <row r="14">
          <cell r="R14">
            <v>24330081.84</v>
          </cell>
        </row>
        <row r="15">
          <cell r="R15">
            <v>46133178.370000005</v>
          </cell>
        </row>
        <row r="19">
          <cell r="R19">
            <v>14089891.52</v>
          </cell>
        </row>
        <row r="20">
          <cell r="R20">
            <v>14819679.200000001</v>
          </cell>
        </row>
        <row r="21">
          <cell r="R21">
            <v>94876532.760000005</v>
          </cell>
        </row>
        <row r="22">
          <cell r="R22">
            <v>18499153.570000004</v>
          </cell>
        </row>
        <row r="23">
          <cell r="R23">
            <v>85989873.949999988</v>
          </cell>
        </row>
        <row r="24">
          <cell r="R24">
            <v>25979528.460000001</v>
          </cell>
        </row>
        <row r="25">
          <cell r="R25">
            <v>5852322.1600000011</v>
          </cell>
        </row>
        <row r="26">
          <cell r="R26">
            <v>22322258.950000003</v>
          </cell>
        </row>
        <row r="27">
          <cell r="R27">
            <v>13471904.129999999</v>
          </cell>
        </row>
        <row r="28">
          <cell r="R28">
            <v>16844700.59</v>
          </cell>
        </row>
        <row r="29">
          <cell r="R29">
            <v>13682583.480000002</v>
          </cell>
        </row>
        <row r="30">
          <cell r="R30">
            <v>5372909.209999999</v>
          </cell>
        </row>
        <row r="31">
          <cell r="R31">
            <v>10189168.450000001</v>
          </cell>
        </row>
        <row r="35">
          <cell r="R35">
            <v>433422.1399999999</v>
          </cell>
        </row>
        <row r="36">
          <cell r="R36">
            <v>455920.45</v>
          </cell>
        </row>
        <row r="37">
          <cell r="R37">
            <v>2919672.28</v>
          </cell>
        </row>
        <row r="38">
          <cell r="R38">
            <v>569079.5</v>
          </cell>
        </row>
        <row r="39">
          <cell r="R39">
            <v>2646085.38</v>
          </cell>
        </row>
        <row r="40">
          <cell r="R40">
            <v>799285.42</v>
          </cell>
        </row>
        <row r="41">
          <cell r="R41">
            <v>180063.95000000004</v>
          </cell>
        </row>
        <row r="42">
          <cell r="R42">
            <v>686697.09000000008</v>
          </cell>
        </row>
        <row r="43">
          <cell r="R43">
            <v>414407.68999999994</v>
          </cell>
        </row>
        <row r="44">
          <cell r="R44">
            <v>518161.71</v>
          </cell>
        </row>
        <row r="45">
          <cell r="R45">
            <v>420721.03</v>
          </cell>
        </row>
        <row r="46">
          <cell r="R46">
            <v>165312.92000000001</v>
          </cell>
        </row>
        <row r="47">
          <cell r="R47">
            <v>313338.04000000004</v>
          </cell>
        </row>
        <row r="67">
          <cell r="R67">
            <v>23655506.960000001</v>
          </cell>
        </row>
        <row r="68">
          <cell r="R68">
            <v>24725154.109999999</v>
          </cell>
        </row>
        <row r="69">
          <cell r="R69">
            <v>127845893.63999999</v>
          </cell>
        </row>
        <row r="70">
          <cell r="R70">
            <v>29923232.23</v>
          </cell>
        </row>
        <row r="71">
          <cell r="R71">
            <v>124699620.77000001</v>
          </cell>
        </row>
        <row r="72">
          <cell r="R72">
            <v>45711676.210000001</v>
          </cell>
        </row>
        <row r="73">
          <cell r="R73">
            <v>9422847.4399999995</v>
          </cell>
        </row>
        <row r="74">
          <cell r="R74">
            <v>33062746.709999997</v>
          </cell>
        </row>
        <row r="75">
          <cell r="R75">
            <v>22095193.300000001</v>
          </cell>
        </row>
        <row r="76">
          <cell r="R76">
            <v>29275661.68</v>
          </cell>
        </row>
        <row r="77">
          <cell r="R77">
            <v>26431214.890000004</v>
          </cell>
        </row>
        <row r="78">
          <cell r="R78">
            <v>9256322.4199999999</v>
          </cell>
        </row>
        <row r="79">
          <cell r="R79">
            <v>16040092.920000002</v>
          </cell>
        </row>
        <row r="83">
          <cell r="S83">
            <v>2973245.0600000005</v>
          </cell>
        </row>
        <row r="84">
          <cell r="S84">
            <v>3201068.6900000004</v>
          </cell>
        </row>
        <row r="85">
          <cell r="S85">
            <v>20433240.780000001</v>
          </cell>
        </row>
        <row r="86">
          <cell r="S86">
            <v>3883136.05</v>
          </cell>
        </row>
        <row r="87">
          <cell r="S87">
            <v>18675757.240000002</v>
          </cell>
        </row>
        <row r="88">
          <cell r="S88">
            <v>5331944.459999999</v>
          </cell>
        </row>
        <row r="89">
          <cell r="S89">
            <v>1278852.4099999999</v>
          </cell>
        </row>
        <row r="90">
          <cell r="S90">
            <v>4572072.83</v>
          </cell>
        </row>
        <row r="91">
          <cell r="S91">
            <v>2773388.4799999995</v>
          </cell>
        </row>
        <row r="92">
          <cell r="S92">
            <v>3309391.2199999997</v>
          </cell>
        </row>
        <row r="93">
          <cell r="S93">
            <v>2265739.5900000008</v>
          </cell>
        </row>
        <row r="94">
          <cell r="S94">
            <v>1112687.8700000001</v>
          </cell>
        </row>
        <row r="95">
          <cell r="S95">
            <v>1818380.6000000003</v>
          </cell>
        </row>
        <row r="99">
          <cell r="R99">
            <v>3906067.89</v>
          </cell>
        </row>
        <row r="100">
          <cell r="R100">
            <v>3945505.459999999</v>
          </cell>
        </row>
        <row r="101">
          <cell r="R101">
            <v>23168249.150000002</v>
          </cell>
        </row>
        <row r="102">
          <cell r="R102">
            <v>4813832.1599999992</v>
          </cell>
        </row>
        <row r="103">
          <cell r="R103">
            <v>21203819.939999998</v>
          </cell>
        </row>
        <row r="104">
          <cell r="R104">
            <v>7372857.5499999998</v>
          </cell>
        </row>
        <row r="105">
          <cell r="R105">
            <v>1592577.4800000002</v>
          </cell>
        </row>
        <row r="106">
          <cell r="R106">
            <v>4591499.18</v>
          </cell>
        </row>
        <row r="107">
          <cell r="R107">
            <v>2742481.3099999991</v>
          </cell>
        </row>
        <row r="108">
          <cell r="R108">
            <v>3161773.29</v>
          </cell>
        </row>
        <row r="109">
          <cell r="R109">
            <v>681470.17000000016</v>
          </cell>
        </row>
        <row r="110">
          <cell r="R110">
            <v>1456776.19</v>
          </cell>
        </row>
        <row r="111">
          <cell r="R111">
            <v>903681.34000000008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E055-B67B-4F1B-B5AD-FD826BDAB1CC}">
  <dimension ref="A2:O90"/>
  <sheetViews>
    <sheetView tabSelected="1" topLeftCell="A53" workbookViewId="0">
      <selection activeCell="O62" sqref="O62"/>
    </sheetView>
  </sheetViews>
  <sheetFormatPr baseColWidth="10" defaultRowHeight="15" x14ac:dyDescent="0.25"/>
  <cols>
    <col min="1" max="1" width="13.28515625" customWidth="1"/>
    <col min="2" max="2" width="21.140625" customWidth="1"/>
    <col min="3" max="3" width="20.85546875" customWidth="1"/>
    <col min="4" max="8" width="11.7109375" bestFit="1" customWidth="1"/>
    <col min="9" max="9" width="11.85546875" bestFit="1" customWidth="1"/>
    <col min="10" max="10" width="11.7109375" bestFit="1" customWidth="1"/>
    <col min="11" max="11" width="11.85546875" bestFit="1" customWidth="1"/>
    <col min="12" max="12" width="11.7109375" bestFit="1" customWidth="1"/>
    <col min="13" max="13" width="13.28515625" bestFit="1" customWidth="1"/>
    <col min="15" max="15" width="13.5703125" customWidth="1"/>
    <col min="16" max="16" width="23.7109375" customWidth="1"/>
    <col min="17" max="17" width="22.5703125" customWidth="1"/>
    <col min="18" max="18" width="13" customWidth="1"/>
  </cols>
  <sheetData>
    <row r="2" spans="1:15" ht="21.75" thickBot="1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5" x14ac:dyDescent="0.25">
      <c r="A3" s="28" t="s">
        <v>1</v>
      </c>
      <c r="B3" s="29" t="s">
        <v>2</v>
      </c>
      <c r="C3" s="30"/>
      <c r="D3" s="31" t="s">
        <v>3</v>
      </c>
      <c r="E3" s="30"/>
      <c r="F3" s="31" t="s">
        <v>4</v>
      </c>
      <c r="G3" s="30"/>
      <c r="H3" s="31" t="s">
        <v>5</v>
      </c>
      <c r="I3" s="30"/>
      <c r="J3" s="31" t="s">
        <v>6</v>
      </c>
      <c r="K3" s="30"/>
      <c r="L3" s="31" t="s">
        <v>7</v>
      </c>
      <c r="M3" s="30"/>
      <c r="N3" s="1"/>
      <c r="O3" s="1"/>
    </row>
    <row r="4" spans="1:15" ht="15.75" thickBot="1" x14ac:dyDescent="0.3">
      <c r="A4" s="32"/>
      <c r="B4" s="33"/>
      <c r="C4" s="34"/>
      <c r="D4" s="35" t="s">
        <v>8</v>
      </c>
      <c r="E4" s="36"/>
      <c r="F4" s="37"/>
      <c r="G4" s="34"/>
      <c r="H4" s="37"/>
      <c r="I4" s="34"/>
      <c r="J4" s="37"/>
      <c r="K4" s="34"/>
      <c r="L4" s="37"/>
      <c r="M4" s="34"/>
      <c r="N4" s="1"/>
      <c r="O4" s="1"/>
    </row>
    <row r="5" spans="1:15" ht="23.25" thickBot="1" x14ac:dyDescent="0.3">
      <c r="A5" s="38"/>
      <c r="B5" s="39" t="s">
        <v>9</v>
      </c>
      <c r="C5" s="40" t="s">
        <v>10</v>
      </c>
      <c r="D5" s="39" t="s">
        <v>9</v>
      </c>
      <c r="E5" s="40" t="s">
        <v>10</v>
      </c>
      <c r="F5" s="39" t="s">
        <v>9</v>
      </c>
      <c r="G5" s="40" t="s">
        <v>10</v>
      </c>
      <c r="H5" s="39" t="s">
        <v>9</v>
      </c>
      <c r="I5" s="40" t="s">
        <v>10</v>
      </c>
      <c r="J5" s="39" t="s">
        <v>9</v>
      </c>
      <c r="K5" s="40" t="s">
        <v>10</v>
      </c>
      <c r="L5" s="39" t="s">
        <v>9</v>
      </c>
      <c r="M5" s="40" t="s">
        <v>10</v>
      </c>
      <c r="N5" s="1"/>
      <c r="O5" s="1"/>
    </row>
    <row r="6" spans="1:15" x14ac:dyDescent="0.25">
      <c r="A6" s="41" t="s">
        <v>11</v>
      </c>
      <c r="B6" s="17">
        <f>ROUND((C6/$C$19)*100,6)</f>
        <v>4.1197439999999999</v>
      </c>
      <c r="C6" s="18">
        <f>'[1]base de datos'!R3</f>
        <v>63799413.88000001</v>
      </c>
      <c r="D6" s="17">
        <f>ROUND((E6/$E$19)*100,6)</f>
        <v>4.1199659999999998</v>
      </c>
      <c r="E6" s="18">
        <f>'[1]base de datos'!R19</f>
        <v>14089891.52</v>
      </c>
      <c r="F6" s="17">
        <f>ROUND((G6/$G$19)*100,6)</f>
        <v>4.1191339999999999</v>
      </c>
      <c r="G6" s="18">
        <f>'[1]base de datos'!R35</f>
        <v>433422.1399999999</v>
      </c>
      <c r="H6" s="17">
        <f>ROUND((I6/$I$19)*100,6)</f>
        <v>4.1675219999999999</v>
      </c>
      <c r="I6" s="18">
        <v>835117.14999999991</v>
      </c>
      <c r="J6" s="17">
        <f>ROUND((K6/$K$19)*100,6)</f>
        <v>4.1657279999999997</v>
      </c>
      <c r="K6" s="18">
        <v>134250.84000000003</v>
      </c>
      <c r="L6" s="19">
        <f>ROUND((M6/$M$19)*100,6)</f>
        <v>4.1203539999999998</v>
      </c>
      <c r="M6" s="20">
        <f>C6+E6+G6+I6+K6</f>
        <v>79292095.530000016</v>
      </c>
      <c r="N6" s="1"/>
      <c r="O6" s="1"/>
    </row>
    <row r="7" spans="1:15" x14ac:dyDescent="0.25">
      <c r="A7" s="42" t="s">
        <v>12</v>
      </c>
      <c r="B7" s="21">
        <f t="shared" ref="B7:B18" si="0">ROUND((C7/$C$19)*100,6)</f>
        <v>4.3332509999999997</v>
      </c>
      <c r="C7" s="22">
        <f>'[1]base de datos'!R4</f>
        <v>67105842</v>
      </c>
      <c r="D7" s="21">
        <f t="shared" ref="D7:D18" si="1">ROUND((E7/$E$19)*100,6)</f>
        <v>4.3333599999999999</v>
      </c>
      <c r="E7" s="22">
        <f>'[1]base de datos'!R20</f>
        <v>14819679.200000001</v>
      </c>
      <c r="F7" s="21">
        <f t="shared" ref="F7:F18" si="2">ROUND((G7/$G$19)*100,6)</f>
        <v>4.3329519999999997</v>
      </c>
      <c r="G7" s="22">
        <f>'[1]base de datos'!R36</f>
        <v>455920.45</v>
      </c>
      <c r="H7" s="21">
        <f t="shared" ref="H7:H18" si="3">ROUND((I7/$I$19)*100,6)</f>
        <v>4.3566779999999996</v>
      </c>
      <c r="I7" s="22">
        <v>873021.58</v>
      </c>
      <c r="J7" s="21">
        <f t="shared" ref="J7:J18" si="4">ROUND((K7/$K$19)*100,6)</f>
        <v>4.3557990000000002</v>
      </c>
      <c r="K7" s="22">
        <v>140376.33999999997</v>
      </c>
      <c r="L7" s="23">
        <f t="shared" ref="L7:L18" si="5">ROUND((M7/$M$19)*100,6)</f>
        <v>4.3335499999999998</v>
      </c>
      <c r="M7" s="24">
        <f t="shared" ref="M7:M18" si="6">C7+E7+G7+I7+K7</f>
        <v>83394839.570000008</v>
      </c>
      <c r="N7" s="1"/>
      <c r="O7" s="1"/>
    </row>
    <row r="8" spans="1:15" x14ac:dyDescent="0.25">
      <c r="A8" s="41" t="s">
        <v>13</v>
      </c>
      <c r="B8" s="17">
        <f t="shared" si="0"/>
        <v>27.743880000000001</v>
      </c>
      <c r="C8" s="18">
        <f>'[1]base de datos'!R5</f>
        <v>429648872.57999998</v>
      </c>
      <c r="D8" s="17">
        <f t="shared" si="1"/>
        <v>27.742446000000001</v>
      </c>
      <c r="E8" s="18">
        <f>'[1]base de datos'!R21</f>
        <v>94876532.760000005</v>
      </c>
      <c r="F8" s="17">
        <f t="shared" si="2"/>
        <v>27.747820999999998</v>
      </c>
      <c r="G8" s="18">
        <f>'[1]base de datos'!R37</f>
        <v>2919672.28</v>
      </c>
      <c r="H8" s="17">
        <f t="shared" si="3"/>
        <v>27.435272999999999</v>
      </c>
      <c r="I8" s="18">
        <v>5497671.3800000008</v>
      </c>
      <c r="J8" s="17">
        <f t="shared" si="4"/>
        <v>27.446866</v>
      </c>
      <c r="K8" s="18">
        <v>884542.87000000011</v>
      </c>
      <c r="L8" s="19">
        <f t="shared" si="5"/>
        <v>27.739936</v>
      </c>
      <c r="M8" s="20">
        <f t="shared" si="6"/>
        <v>533827291.86999995</v>
      </c>
      <c r="N8" s="1"/>
      <c r="O8" s="1"/>
    </row>
    <row r="9" spans="1:15" x14ac:dyDescent="0.25">
      <c r="A9" s="42" t="s">
        <v>14</v>
      </c>
      <c r="B9" s="21">
        <f t="shared" si="0"/>
        <v>5.409027</v>
      </c>
      <c r="C9" s="22">
        <f>'[1]base de datos'!R6</f>
        <v>83765581.150000006</v>
      </c>
      <c r="D9" s="21">
        <f t="shared" si="1"/>
        <v>5.4092589999999996</v>
      </c>
      <c r="E9" s="22">
        <f>'[1]base de datos'!R22</f>
        <v>18499153.570000004</v>
      </c>
      <c r="F9" s="21">
        <f t="shared" si="2"/>
        <v>5.4083870000000003</v>
      </c>
      <c r="G9" s="22">
        <f>'[1]base de datos'!R38</f>
        <v>569079.5</v>
      </c>
      <c r="H9" s="21">
        <f t="shared" si="3"/>
        <v>5.4591310000000002</v>
      </c>
      <c r="I9" s="22">
        <v>1093938.7000000002</v>
      </c>
      <c r="J9" s="21">
        <f t="shared" si="4"/>
        <v>5.4572479999999999</v>
      </c>
      <c r="K9" s="22">
        <v>175873.27</v>
      </c>
      <c r="L9" s="23">
        <f t="shared" si="5"/>
        <v>5.4096669999999998</v>
      </c>
      <c r="M9" s="24">
        <f t="shared" si="6"/>
        <v>104103626.19000001</v>
      </c>
      <c r="N9" s="1"/>
      <c r="O9" s="1"/>
    </row>
    <row r="10" spans="1:15" x14ac:dyDescent="0.25">
      <c r="A10" s="41" t="s">
        <v>15</v>
      </c>
      <c r="B10" s="17">
        <f t="shared" si="0"/>
        <v>25.144945</v>
      </c>
      <c r="C10" s="18">
        <f>'[1]base de datos'!R7</f>
        <v>389401105.69000006</v>
      </c>
      <c r="D10" s="17">
        <f t="shared" si="1"/>
        <v>25.143936</v>
      </c>
      <c r="E10" s="18">
        <f>'[1]base de datos'!R23</f>
        <v>85989873.949999988</v>
      </c>
      <c r="F10" s="17">
        <f t="shared" si="2"/>
        <v>25.147721000000001</v>
      </c>
      <c r="G10" s="18">
        <f>'[1]base de datos'!R39</f>
        <v>2646085.38</v>
      </c>
      <c r="H10" s="17">
        <f t="shared" si="3"/>
        <v>24.927613999999998</v>
      </c>
      <c r="I10" s="18">
        <v>4995169.0600000005</v>
      </c>
      <c r="J10" s="17">
        <f t="shared" si="4"/>
        <v>24.935777999999999</v>
      </c>
      <c r="K10" s="18">
        <v>803616.88000000012</v>
      </c>
      <c r="L10" s="19">
        <f t="shared" si="5"/>
        <v>25.142168000000002</v>
      </c>
      <c r="M10" s="20">
        <f t="shared" si="6"/>
        <v>483835850.96000004</v>
      </c>
      <c r="N10" s="1"/>
      <c r="O10" s="1"/>
    </row>
    <row r="11" spans="1:15" x14ac:dyDescent="0.25">
      <c r="A11" s="42" t="s">
        <v>16</v>
      </c>
      <c r="B11" s="21">
        <f t="shared" si="0"/>
        <v>7.5964679999999998</v>
      </c>
      <c r="C11" s="22">
        <f>'[1]base de datos'!R8</f>
        <v>117640867.89999998</v>
      </c>
      <c r="D11" s="21">
        <f t="shared" si="1"/>
        <v>7.5965639999999999</v>
      </c>
      <c r="E11" s="22">
        <f>'[1]base de datos'!R24</f>
        <v>25979528.460000001</v>
      </c>
      <c r="F11" s="21">
        <f t="shared" si="2"/>
        <v>7.5962050000000003</v>
      </c>
      <c r="G11" s="22">
        <f>'[1]base de datos'!R40</f>
        <v>799285.42</v>
      </c>
      <c r="H11" s="21">
        <f t="shared" si="3"/>
        <v>7.6170949999999999</v>
      </c>
      <c r="I11" s="22">
        <v>1526366.57</v>
      </c>
      <c r="J11" s="21">
        <f t="shared" si="4"/>
        <v>7.61632</v>
      </c>
      <c r="K11" s="22">
        <v>245454.68999999997</v>
      </c>
      <c r="L11" s="23">
        <f t="shared" si="5"/>
        <v>7.5967320000000003</v>
      </c>
      <c r="M11" s="24">
        <f t="shared" si="6"/>
        <v>146191503.03999996</v>
      </c>
      <c r="N11" s="1"/>
      <c r="O11" s="1"/>
    </row>
    <row r="12" spans="1:15" x14ac:dyDescent="0.25">
      <c r="A12" s="41" t="s">
        <v>17</v>
      </c>
      <c r="B12" s="17">
        <f t="shared" si="0"/>
        <v>1.7112609999999999</v>
      </c>
      <c r="C12" s="18">
        <f>'[1]base de datos'!R9</f>
        <v>26501022.070000004</v>
      </c>
      <c r="D12" s="17">
        <f t="shared" si="1"/>
        <v>1.7112529999999999</v>
      </c>
      <c r="E12" s="18">
        <f>'[1]base de datos'!R25</f>
        <v>5852322.1600000011</v>
      </c>
      <c r="F12" s="17">
        <f t="shared" si="2"/>
        <v>1.711282</v>
      </c>
      <c r="G12" s="18">
        <f>'[1]base de datos'!R41</f>
        <v>180063.95000000004</v>
      </c>
      <c r="H12" s="17">
        <f t="shared" si="3"/>
        <v>1.7095929999999999</v>
      </c>
      <c r="I12" s="18">
        <v>342580.08</v>
      </c>
      <c r="J12" s="17">
        <f t="shared" si="4"/>
        <v>1.7096549999999999</v>
      </c>
      <c r="K12" s="18">
        <v>55097.860000000008</v>
      </c>
      <c r="L12" s="19">
        <f t="shared" si="5"/>
        <v>1.711239</v>
      </c>
      <c r="M12" s="20">
        <f t="shared" si="6"/>
        <v>32931086.120000001</v>
      </c>
      <c r="N12" s="1"/>
      <c r="O12" s="1"/>
    </row>
    <row r="13" spans="1:15" x14ac:dyDescent="0.25">
      <c r="A13" s="42" t="s">
        <v>18</v>
      </c>
      <c r="B13" s="21">
        <f t="shared" si="0"/>
        <v>6.5269009999999996</v>
      </c>
      <c r="C13" s="22">
        <f>'[1]base de datos'!R10</f>
        <v>101077264.74000001</v>
      </c>
      <c r="D13" s="21">
        <f t="shared" si="1"/>
        <v>6.5271569999999999</v>
      </c>
      <c r="E13" s="22">
        <f>'[1]base de datos'!R26</f>
        <v>22322258.950000003</v>
      </c>
      <c r="F13" s="21">
        <f t="shared" si="2"/>
        <v>6.5261940000000003</v>
      </c>
      <c r="G13" s="22">
        <f>'[1]base de datos'!R42</f>
        <v>686697.09000000008</v>
      </c>
      <c r="H13" s="21">
        <f t="shared" si="3"/>
        <v>6.5822120000000002</v>
      </c>
      <c r="I13" s="22">
        <v>1318989.47</v>
      </c>
      <c r="J13" s="21">
        <f t="shared" si="4"/>
        <v>6.5801340000000001</v>
      </c>
      <c r="K13" s="22">
        <v>212061.02999999997</v>
      </c>
      <c r="L13" s="23">
        <f t="shared" si="5"/>
        <v>6.5276069999999997</v>
      </c>
      <c r="M13" s="24">
        <f t="shared" si="6"/>
        <v>125617271.28000002</v>
      </c>
      <c r="N13" s="1"/>
      <c r="O13" s="1"/>
    </row>
    <row r="14" spans="1:15" x14ac:dyDescent="0.25">
      <c r="A14" s="41" t="s">
        <v>19</v>
      </c>
      <c r="B14" s="17">
        <f t="shared" si="0"/>
        <v>3.9390390000000002</v>
      </c>
      <c r="C14" s="18">
        <f>'[1]base de datos'!R11</f>
        <v>61000977.140000008</v>
      </c>
      <c r="D14" s="17">
        <f t="shared" si="1"/>
        <v>3.939263</v>
      </c>
      <c r="E14" s="18">
        <f>'[1]base de datos'!R27</f>
        <v>13471904.129999999</v>
      </c>
      <c r="F14" s="17">
        <f t="shared" si="2"/>
        <v>3.9384250000000001</v>
      </c>
      <c r="G14" s="18">
        <f>'[1]base de datos'!R43</f>
        <v>414407.68999999994</v>
      </c>
      <c r="H14" s="17">
        <f t="shared" si="3"/>
        <v>3.9871270000000001</v>
      </c>
      <c r="I14" s="18">
        <v>798968.27</v>
      </c>
      <c r="J14" s="17">
        <f t="shared" si="4"/>
        <v>3.9853209999999999</v>
      </c>
      <c r="K14" s="18">
        <v>128436.78</v>
      </c>
      <c r="L14" s="19">
        <f t="shared" si="5"/>
        <v>3.939654</v>
      </c>
      <c r="M14" s="20">
        <f t="shared" si="6"/>
        <v>75814694.010000005</v>
      </c>
      <c r="N14" s="1"/>
      <c r="O14" s="1"/>
    </row>
    <row r="15" spans="1:15" x14ac:dyDescent="0.25">
      <c r="A15" s="42" t="s">
        <v>20</v>
      </c>
      <c r="B15" s="21">
        <f t="shared" si="0"/>
        <v>4.9252180000000001</v>
      </c>
      <c r="C15" s="22">
        <f>'[1]base de datos'!R12</f>
        <v>76273199.050000027</v>
      </c>
      <c r="D15" s="21">
        <f t="shared" si="1"/>
        <v>4.9254879999999996</v>
      </c>
      <c r="E15" s="22">
        <f>'[1]base de datos'!R28</f>
        <v>16844700.59</v>
      </c>
      <c r="F15" s="21">
        <f t="shared" si="2"/>
        <v>4.9244770000000004</v>
      </c>
      <c r="G15" s="22">
        <f>'[1]base de datos'!R44</f>
        <v>518161.71</v>
      </c>
      <c r="H15" s="21">
        <f t="shared" si="3"/>
        <v>4.98325</v>
      </c>
      <c r="I15" s="22">
        <v>998578.37000000011</v>
      </c>
      <c r="J15" s="21">
        <f t="shared" si="4"/>
        <v>4.9810699999999999</v>
      </c>
      <c r="K15" s="22">
        <v>160527.25000000003</v>
      </c>
      <c r="L15" s="23">
        <f t="shared" si="5"/>
        <v>4.9259599999999999</v>
      </c>
      <c r="M15" s="24">
        <f t="shared" si="6"/>
        <v>94795166.970000029</v>
      </c>
      <c r="N15" s="1"/>
      <c r="O15" s="1"/>
    </row>
    <row r="16" spans="1:15" x14ac:dyDescent="0.25">
      <c r="A16" s="41" t="s">
        <v>21</v>
      </c>
      <c r="B16" s="17">
        <f t="shared" si="0"/>
        <v>4.000216</v>
      </c>
      <c r="C16" s="18">
        <f>'[1]base de datos'!R13</f>
        <v>61948368.390000001</v>
      </c>
      <c r="D16" s="17">
        <f t="shared" si="1"/>
        <v>4.0008660000000003</v>
      </c>
      <c r="E16" s="18">
        <f>'[1]base de datos'!R29</f>
        <v>13682583.480000002</v>
      </c>
      <c r="F16" s="17">
        <f t="shared" si="2"/>
        <v>3.9984250000000001</v>
      </c>
      <c r="G16" s="18">
        <f>'[1]base de datos'!R45</f>
        <v>420721.03</v>
      </c>
      <c r="H16" s="17">
        <f t="shared" si="3"/>
        <v>4.1403650000000001</v>
      </c>
      <c r="I16" s="18">
        <v>829675.27</v>
      </c>
      <c r="J16" s="17">
        <f t="shared" si="4"/>
        <v>4.1351000000000004</v>
      </c>
      <c r="K16" s="18">
        <v>133263.79</v>
      </c>
      <c r="L16" s="19">
        <f t="shared" si="5"/>
        <v>4.0020069999999999</v>
      </c>
      <c r="M16" s="20">
        <f t="shared" si="6"/>
        <v>77014611.960000008</v>
      </c>
      <c r="N16" s="1"/>
      <c r="O16" s="1"/>
    </row>
    <row r="17" spans="1:15" x14ac:dyDescent="0.25">
      <c r="A17" s="42" t="s">
        <v>22</v>
      </c>
      <c r="B17" s="21">
        <f t="shared" si="0"/>
        <v>1.5710759999999999</v>
      </c>
      <c r="C17" s="22">
        <f>'[1]base de datos'!R14</f>
        <v>24330081.84</v>
      </c>
      <c r="D17" s="21">
        <f t="shared" si="1"/>
        <v>1.57107</v>
      </c>
      <c r="E17" s="22">
        <f>'[1]base de datos'!R30</f>
        <v>5372909.209999999</v>
      </c>
      <c r="F17" s="21">
        <f t="shared" si="2"/>
        <v>1.5710919999999999</v>
      </c>
      <c r="G17" s="22">
        <f>'[1]base de datos'!R46</f>
        <v>165312.92000000001</v>
      </c>
      <c r="H17" s="21">
        <f t="shared" si="3"/>
        <v>1.5698019999999999</v>
      </c>
      <c r="I17" s="22">
        <v>314567.90000000002</v>
      </c>
      <c r="J17" s="21">
        <f t="shared" si="4"/>
        <v>1.56985</v>
      </c>
      <c r="K17" s="22">
        <v>50592.3</v>
      </c>
      <c r="L17" s="23">
        <f t="shared" si="5"/>
        <v>1.571059</v>
      </c>
      <c r="M17" s="24">
        <f t="shared" si="6"/>
        <v>30233464.169999998</v>
      </c>
      <c r="N17" s="1"/>
      <c r="O17" s="1"/>
    </row>
    <row r="18" spans="1:15" ht="15.75" thickBot="1" x14ac:dyDescent="0.3">
      <c r="A18" s="41" t="s">
        <v>23</v>
      </c>
      <c r="B18" s="17">
        <f t="shared" si="0"/>
        <v>2.9789750000000002</v>
      </c>
      <c r="C18" s="18">
        <f>'[1]base de datos'!R15</f>
        <v>46133178.370000005</v>
      </c>
      <c r="D18" s="17">
        <f t="shared" si="1"/>
        <v>2.9793720000000001</v>
      </c>
      <c r="E18" s="18">
        <f>'[1]base de datos'!R31</f>
        <v>10189168.450000001</v>
      </c>
      <c r="F18" s="17">
        <f t="shared" si="2"/>
        <v>2.9778850000000001</v>
      </c>
      <c r="G18" s="18">
        <f>'[1]base de datos'!R47</f>
        <v>313338.04000000004</v>
      </c>
      <c r="H18" s="17">
        <f t="shared" si="3"/>
        <v>3.0643379999999998</v>
      </c>
      <c r="I18" s="18">
        <v>614053.4</v>
      </c>
      <c r="J18" s="17">
        <f t="shared" si="4"/>
        <v>3.061131</v>
      </c>
      <c r="K18" s="18">
        <v>98652.499999999985</v>
      </c>
      <c r="L18" s="19">
        <f t="shared" si="5"/>
        <v>2.9800659999999999</v>
      </c>
      <c r="M18" s="20">
        <f t="shared" si="6"/>
        <v>57348390.760000005</v>
      </c>
      <c r="N18" s="1"/>
      <c r="O18" s="1"/>
    </row>
    <row r="19" spans="1:15" ht="15.75" thickBot="1" x14ac:dyDescent="0.3">
      <c r="A19" s="43" t="s">
        <v>24</v>
      </c>
      <c r="B19" s="25">
        <f>SUM(B6:B18)-0.000001</f>
        <v>99.999999999999986</v>
      </c>
      <c r="C19" s="26">
        <f>SUM(C6:C18)</f>
        <v>1548625774.8000002</v>
      </c>
      <c r="D19" s="25">
        <f>SUM(D6:D18)</f>
        <v>100.00000000000001</v>
      </c>
      <c r="E19" s="26">
        <f t="shared" ref="E19:K19" si="7">SUM(E6:E18)</f>
        <v>341990506.42999995</v>
      </c>
      <c r="F19" s="25">
        <f>SUM(F6:F18)</f>
        <v>99.999999999999972</v>
      </c>
      <c r="G19" s="26">
        <f t="shared" si="7"/>
        <v>10522167.599999998</v>
      </c>
      <c r="H19" s="25">
        <f>SUM(H6:H18)</f>
        <v>100</v>
      </c>
      <c r="I19" s="26">
        <f t="shared" si="7"/>
        <v>20038697.199999999</v>
      </c>
      <c r="J19" s="25">
        <f>SUM(J6:J18)</f>
        <v>100</v>
      </c>
      <c r="K19" s="26">
        <f t="shared" si="7"/>
        <v>3222746.3999999994</v>
      </c>
      <c r="L19" s="25">
        <f>SUM(L6:L18)+0.000001</f>
        <v>100.00000000000003</v>
      </c>
      <c r="M19" s="27">
        <f t="shared" ref="M19" si="8">SUM(M6:M18)</f>
        <v>1924399892.4300001</v>
      </c>
      <c r="N19" s="1"/>
      <c r="O19" s="1"/>
    </row>
    <row r="20" spans="1:15" ht="15.75" thickBo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"/>
      <c r="O20" s="1"/>
    </row>
    <row r="21" spans="1:15" ht="15" customHeight="1" x14ac:dyDescent="0.25">
      <c r="A21" s="28" t="s">
        <v>1</v>
      </c>
      <c r="B21" s="29" t="s">
        <v>25</v>
      </c>
      <c r="C21" s="30"/>
      <c r="D21" s="31" t="s">
        <v>26</v>
      </c>
      <c r="E21" s="45"/>
      <c r="F21" s="31" t="s">
        <v>27</v>
      </c>
      <c r="G21" s="30"/>
      <c r="H21" s="31" t="s">
        <v>28</v>
      </c>
      <c r="I21" s="30"/>
      <c r="J21" s="31" t="s">
        <v>29</v>
      </c>
      <c r="K21" s="30"/>
      <c r="L21" s="31" t="s">
        <v>30</v>
      </c>
      <c r="M21" s="30"/>
    </row>
    <row r="22" spans="1:15" ht="15.75" thickBot="1" x14ac:dyDescent="0.3">
      <c r="A22" s="32"/>
      <c r="B22" s="46" t="s">
        <v>31</v>
      </c>
      <c r="C22" s="47"/>
      <c r="D22" s="37"/>
      <c r="E22" s="48"/>
      <c r="F22" s="37"/>
      <c r="G22" s="34"/>
      <c r="H22" s="37"/>
      <c r="I22" s="34"/>
      <c r="J22" s="37"/>
      <c r="K22" s="34"/>
      <c r="L22" s="37"/>
      <c r="M22" s="34"/>
    </row>
    <row r="23" spans="1:15" ht="23.25" thickBot="1" x14ac:dyDescent="0.3">
      <c r="A23" s="38"/>
      <c r="B23" s="39" t="s">
        <v>9</v>
      </c>
      <c r="C23" s="40" t="s">
        <v>10</v>
      </c>
      <c r="D23" s="39" t="s">
        <v>9</v>
      </c>
      <c r="E23" s="40" t="s">
        <v>10</v>
      </c>
      <c r="F23" s="39" t="s">
        <v>9</v>
      </c>
      <c r="G23" s="40" t="s">
        <v>10</v>
      </c>
      <c r="H23" s="39" t="s">
        <v>9</v>
      </c>
      <c r="I23" s="40" t="s">
        <v>10</v>
      </c>
      <c r="J23" s="39" t="s">
        <v>9</v>
      </c>
      <c r="K23" s="40" t="s">
        <v>10</v>
      </c>
      <c r="L23" s="39" t="s">
        <v>9</v>
      </c>
      <c r="M23" s="39" t="s">
        <v>10</v>
      </c>
    </row>
    <row r="24" spans="1:15" x14ac:dyDescent="0.25">
      <c r="A24" s="41" t="s">
        <v>11</v>
      </c>
      <c r="B24" s="17">
        <f>ROUND((C24/$C$37)*100,6)</f>
        <v>4.9107859999999999</v>
      </c>
      <c r="C24" s="18">
        <f>'[1]base de datos'!R99</f>
        <v>3906067.89</v>
      </c>
      <c r="D24" s="17">
        <f>ROUND((E24/$E$37)*100,6)</f>
        <v>3.2460740000000001</v>
      </c>
      <c r="E24" s="18">
        <v>1370677.5599999998</v>
      </c>
      <c r="F24" s="17">
        <f>ROUND((G24/$G$37)*100,6)</f>
        <v>4.1509010000000002</v>
      </c>
      <c r="G24" s="18">
        <f>'[1]base de datos'!S83</f>
        <v>2973245.0600000005</v>
      </c>
      <c r="H24" s="17">
        <f t="shared" ref="H24:H36" si="9">ROUND((I24/$I$37)*100,6)</f>
        <v>4.2862710000000002</v>
      </c>
      <c r="I24" s="18">
        <v>9015095.7599999998</v>
      </c>
      <c r="J24" s="17">
        <f t="shared" ref="J24:J36" si="10">ROUND((K24/$K$37)*100,6)</f>
        <v>4.5304460000000004</v>
      </c>
      <c r="K24" s="18">
        <f>'[1]base de datos'!R67</f>
        <v>23655506.960000001</v>
      </c>
      <c r="L24" s="19">
        <f>ROUND((M24/$M$37)*100,6)</f>
        <v>4.2175969999999996</v>
      </c>
      <c r="M24" s="20">
        <f t="shared" ref="M24:M36" si="11">C24+E24+G24+K24+I24+M6</f>
        <v>120212688.76000002</v>
      </c>
    </row>
    <row r="25" spans="1:15" x14ac:dyDescent="0.25">
      <c r="A25" s="42" t="s">
        <v>12</v>
      </c>
      <c r="B25" s="21">
        <f t="shared" ref="B25:B36" si="12">ROUND((C25/$C$37)*100,6)</f>
        <v>4.9603669999999997</v>
      </c>
      <c r="C25" s="22">
        <f>'[1]base de datos'!R100</f>
        <v>3945505.459999999</v>
      </c>
      <c r="D25" s="21">
        <f t="shared" ref="D25:D36" si="13">ROUND((E25/$E$37)*100,6)</f>
        <v>4.2234259999999999</v>
      </c>
      <c r="E25" s="22">
        <v>1783371.1899999997</v>
      </c>
      <c r="F25" s="21">
        <f t="shared" ref="F25:F36" si="14">ROUND((G25/$G$37)*100,6)</f>
        <v>4.4689620000000003</v>
      </c>
      <c r="G25" s="22">
        <f>'[1]base de datos'!S84</f>
        <v>3201068.6900000004</v>
      </c>
      <c r="H25" s="21">
        <f t="shared" si="9"/>
        <v>2.833745</v>
      </c>
      <c r="I25" s="22">
        <v>5960071.1899999995</v>
      </c>
      <c r="J25" s="21">
        <f t="shared" si="10"/>
        <v>4.735303</v>
      </c>
      <c r="K25" s="22">
        <f>'[1]base de datos'!R68</f>
        <v>24725154.109999999</v>
      </c>
      <c r="L25" s="23">
        <f t="shared" ref="L25:L36" si="15">ROUND((M25/$M$37)*100,6)</f>
        <v>4.3157389999999998</v>
      </c>
      <c r="M25" s="24">
        <f t="shared" si="11"/>
        <v>123010010.21000001</v>
      </c>
    </row>
    <row r="26" spans="1:15" x14ac:dyDescent="0.25">
      <c r="A26" s="41" t="s">
        <v>13</v>
      </c>
      <c r="B26" s="17">
        <f t="shared" si="12"/>
        <v>29.127579999999998</v>
      </c>
      <c r="C26" s="18">
        <f>'[1]base de datos'!R101</f>
        <v>23168249.150000002</v>
      </c>
      <c r="D26" s="17">
        <f t="shared" si="13"/>
        <v>33.516221000000002</v>
      </c>
      <c r="E26" s="18">
        <v>14152459.73</v>
      </c>
      <c r="F26" s="17">
        <f t="shared" si="14"/>
        <v>28.526529</v>
      </c>
      <c r="G26" s="18">
        <f>'[1]base de datos'!S85</f>
        <v>20433240.780000001</v>
      </c>
      <c r="H26" s="17">
        <f t="shared" si="9"/>
        <v>27.430872999999998</v>
      </c>
      <c r="I26" s="18">
        <v>57693955.600000001</v>
      </c>
      <c r="J26" s="17">
        <f t="shared" si="10"/>
        <v>24.484742000000001</v>
      </c>
      <c r="K26" s="18">
        <f>'[1]base de datos'!R69</f>
        <v>127845893.63999999</v>
      </c>
      <c r="L26" s="19">
        <f t="shared" si="15"/>
        <v>27.264869999999998</v>
      </c>
      <c r="M26" s="20">
        <f t="shared" si="11"/>
        <v>777121090.76999998</v>
      </c>
    </row>
    <row r="27" spans="1:15" x14ac:dyDescent="0.25">
      <c r="A27" s="42" t="s">
        <v>14</v>
      </c>
      <c r="B27" s="21">
        <f t="shared" si="12"/>
        <v>6.0520449999999997</v>
      </c>
      <c r="C27" s="22">
        <f>'[1]base de datos'!R102</f>
        <v>4813832.1599999992</v>
      </c>
      <c r="D27" s="21">
        <f t="shared" si="13"/>
        <v>4.7553999999999998</v>
      </c>
      <c r="E27" s="22">
        <v>2008001.2</v>
      </c>
      <c r="F27" s="21">
        <f t="shared" si="14"/>
        <v>5.4211859999999996</v>
      </c>
      <c r="G27" s="22">
        <f>'[1]base de datos'!S86</f>
        <v>3883136.05</v>
      </c>
      <c r="H27" s="21">
        <f t="shared" si="9"/>
        <v>5.4522620000000002</v>
      </c>
      <c r="I27" s="22">
        <v>11467463.91</v>
      </c>
      <c r="J27" s="21">
        <f t="shared" si="10"/>
        <v>5.7308260000000004</v>
      </c>
      <c r="K27" s="22">
        <f>'[1]base de datos'!R70</f>
        <v>29923232.23</v>
      </c>
      <c r="L27" s="23">
        <f t="shared" si="15"/>
        <v>5.4801669999999998</v>
      </c>
      <c r="M27" s="24">
        <f t="shared" si="11"/>
        <v>156199291.74000001</v>
      </c>
    </row>
    <row r="28" spans="1:15" x14ac:dyDescent="0.25">
      <c r="A28" s="41" t="s">
        <v>15</v>
      </c>
      <c r="B28" s="17">
        <f t="shared" si="12"/>
        <v>26.657861</v>
      </c>
      <c r="C28" s="18">
        <f>'[1]base de datos'!R103</f>
        <v>21203819.939999998</v>
      </c>
      <c r="D28" s="17">
        <f t="shared" si="13"/>
        <v>28.275068999999998</v>
      </c>
      <c r="E28" s="18">
        <v>11939346.309999999</v>
      </c>
      <c r="F28" s="17">
        <f t="shared" si="14"/>
        <v>26.072934</v>
      </c>
      <c r="G28" s="18">
        <f>'[1]base de datos'!S87</f>
        <v>18675757.240000002</v>
      </c>
      <c r="H28" s="17">
        <f t="shared" si="9"/>
        <v>39.042827000000003</v>
      </c>
      <c r="I28" s="18">
        <v>82116786</v>
      </c>
      <c r="J28" s="17">
        <f t="shared" si="10"/>
        <v>23.882175</v>
      </c>
      <c r="K28" s="18">
        <f>'[1]base de datos'!R71</f>
        <v>124699620.77000001</v>
      </c>
      <c r="L28" s="19">
        <f t="shared" si="15"/>
        <v>26.049196999999999</v>
      </c>
      <c r="M28" s="20">
        <f t="shared" si="11"/>
        <v>742471181.22000003</v>
      </c>
    </row>
    <row r="29" spans="1:15" x14ac:dyDescent="0.25">
      <c r="A29" s="42" t="s">
        <v>16</v>
      </c>
      <c r="B29" s="21">
        <f t="shared" si="12"/>
        <v>9.2693019999999997</v>
      </c>
      <c r="C29" s="22">
        <f>'[1]base de datos'!R104</f>
        <v>7372857.5499999998</v>
      </c>
      <c r="D29" s="21">
        <f t="shared" si="13"/>
        <v>7.8534800000000002</v>
      </c>
      <c r="E29" s="22">
        <v>3316187.25</v>
      </c>
      <c r="F29" s="21">
        <f t="shared" si="14"/>
        <v>7.4438449999999996</v>
      </c>
      <c r="G29" s="22">
        <f>'[1]base de datos'!S88</f>
        <v>5331944.459999999</v>
      </c>
      <c r="H29" s="21">
        <f t="shared" si="9"/>
        <v>5.2787480000000002</v>
      </c>
      <c r="I29" s="22">
        <v>11102522</v>
      </c>
      <c r="J29" s="21">
        <f t="shared" si="10"/>
        <v>8.7545920000000006</v>
      </c>
      <c r="K29" s="22">
        <f>'[1]base de datos'!R72</f>
        <v>45711676.210000001</v>
      </c>
      <c r="L29" s="23">
        <f t="shared" si="15"/>
        <v>7.6844320000000002</v>
      </c>
      <c r="M29" s="24">
        <f t="shared" si="11"/>
        <v>219026690.50999996</v>
      </c>
    </row>
    <row r="30" spans="1:15" x14ac:dyDescent="0.25">
      <c r="A30" s="41" t="s">
        <v>17</v>
      </c>
      <c r="B30" s="17">
        <f t="shared" si="12"/>
        <v>2.0022199999999999</v>
      </c>
      <c r="C30" s="18">
        <f>'[1]base de datos'!R105</f>
        <v>1592577.4800000002</v>
      </c>
      <c r="D30" s="17">
        <f t="shared" si="13"/>
        <v>1.7378800000000001</v>
      </c>
      <c r="E30" s="18">
        <v>733832.1</v>
      </c>
      <c r="F30" s="17">
        <f t="shared" si="14"/>
        <v>1.7853859999999999</v>
      </c>
      <c r="G30" s="18">
        <f>'[1]base de datos'!S89</f>
        <v>1278852.4099999999</v>
      </c>
      <c r="H30" s="17">
        <f t="shared" si="9"/>
        <v>1.1538710000000001</v>
      </c>
      <c r="I30" s="18">
        <v>2426879</v>
      </c>
      <c r="J30" s="17">
        <f t="shared" si="10"/>
        <v>1.8046409999999999</v>
      </c>
      <c r="K30" s="18">
        <f>'[1]base de datos'!R73</f>
        <v>9422847.4399999995</v>
      </c>
      <c r="L30" s="19">
        <f t="shared" si="15"/>
        <v>1.6975990000000001</v>
      </c>
      <c r="M30" s="20">
        <f t="shared" si="11"/>
        <v>48386074.549999997</v>
      </c>
    </row>
    <row r="31" spans="1:15" x14ac:dyDescent="0.25">
      <c r="A31" s="42" t="s">
        <v>18</v>
      </c>
      <c r="B31" s="21">
        <f t="shared" si="12"/>
        <v>5.7725229999999996</v>
      </c>
      <c r="C31" s="22">
        <f>'[1]base de datos'!R106</f>
        <v>4591499.18</v>
      </c>
      <c r="D31" s="21">
        <f t="shared" si="13"/>
        <v>5.7842539999999998</v>
      </c>
      <c r="E31" s="22">
        <v>2442441.8600000003</v>
      </c>
      <c r="F31" s="21">
        <f t="shared" si="14"/>
        <v>6.383</v>
      </c>
      <c r="G31" s="22">
        <f>'[1]base de datos'!S90</f>
        <v>4572072.83</v>
      </c>
      <c r="H31" s="21">
        <f t="shared" si="9"/>
        <v>4.132314</v>
      </c>
      <c r="I31" s="22">
        <v>8691286</v>
      </c>
      <c r="J31" s="21">
        <f t="shared" si="10"/>
        <v>6.3320990000000004</v>
      </c>
      <c r="K31" s="22">
        <f>'[1]base de datos'!R74</f>
        <v>33062746.709999997</v>
      </c>
      <c r="L31" s="23">
        <f t="shared" si="15"/>
        <v>6.2793219999999996</v>
      </c>
      <c r="M31" s="24">
        <f t="shared" si="11"/>
        <v>178977317.86000001</v>
      </c>
    </row>
    <row r="32" spans="1:15" x14ac:dyDescent="0.25">
      <c r="A32" s="41" t="s">
        <v>19</v>
      </c>
      <c r="B32" s="17">
        <f t="shared" si="12"/>
        <v>3.447902</v>
      </c>
      <c r="C32" s="18">
        <f>'[1]base de datos'!R107</f>
        <v>2742481.3099999991</v>
      </c>
      <c r="D32" s="17">
        <f t="shared" si="13"/>
        <v>3.0808010000000001</v>
      </c>
      <c r="E32" s="18">
        <v>1300890.05</v>
      </c>
      <c r="F32" s="17">
        <f t="shared" si="14"/>
        <v>3.8718840000000001</v>
      </c>
      <c r="G32" s="18">
        <f>'[1]base de datos'!S91</f>
        <v>2773388.4799999995</v>
      </c>
      <c r="H32" s="17">
        <f t="shared" si="9"/>
        <v>1.35043</v>
      </c>
      <c r="I32" s="18">
        <v>2840291</v>
      </c>
      <c r="J32" s="17">
        <f t="shared" si="10"/>
        <v>4.2316190000000002</v>
      </c>
      <c r="K32" s="18">
        <f>'[1]base de datos'!R75</f>
        <v>22095193.300000001</v>
      </c>
      <c r="L32" s="19">
        <f t="shared" si="15"/>
        <v>3.773927</v>
      </c>
      <c r="M32" s="20">
        <f t="shared" si="11"/>
        <v>107566938.15000001</v>
      </c>
    </row>
    <row r="33" spans="1:13" x14ac:dyDescent="0.25">
      <c r="A33" s="42" t="s">
        <v>20</v>
      </c>
      <c r="B33" s="21">
        <f t="shared" si="12"/>
        <v>3.975044</v>
      </c>
      <c r="C33" s="22">
        <f>'[1]base de datos'!R108</f>
        <v>3161773.29</v>
      </c>
      <c r="D33" s="21">
        <f t="shared" si="13"/>
        <v>3.9883920000000002</v>
      </c>
      <c r="E33" s="22">
        <v>1684126.37</v>
      </c>
      <c r="F33" s="21">
        <f t="shared" si="14"/>
        <v>4.62019</v>
      </c>
      <c r="G33" s="22">
        <f>'[1]base de datos'!S92</f>
        <v>3309391.2199999997</v>
      </c>
      <c r="H33" s="21">
        <f t="shared" si="9"/>
        <v>2.4250799999999999</v>
      </c>
      <c r="I33" s="22">
        <v>5100546.75</v>
      </c>
      <c r="J33" s="21">
        <f t="shared" si="10"/>
        <v>5.6068049999999996</v>
      </c>
      <c r="K33" s="22">
        <f>'[1]base de datos'!R76</f>
        <v>29275661.68</v>
      </c>
      <c r="L33" s="23">
        <f t="shared" si="15"/>
        <v>4.8180310000000004</v>
      </c>
      <c r="M33" s="24">
        <f t="shared" si="11"/>
        <v>137326666.28000003</v>
      </c>
    </row>
    <row r="34" spans="1:13" x14ac:dyDescent="0.25">
      <c r="A34" s="41" t="s">
        <v>21</v>
      </c>
      <c r="B34" s="17">
        <f t="shared" si="12"/>
        <v>0.85675800000000002</v>
      </c>
      <c r="C34" s="18">
        <f>'[1]base de datos'!R109</f>
        <v>681470.17000000016</v>
      </c>
      <c r="D34" s="17">
        <f t="shared" si="13"/>
        <v>0.82985299999999995</v>
      </c>
      <c r="E34" s="18">
        <v>350411.21000000008</v>
      </c>
      <c r="F34" s="17">
        <f t="shared" si="14"/>
        <v>3.1631640000000001</v>
      </c>
      <c r="G34" s="18">
        <f>'[1]base de datos'!S93</f>
        <v>2265739.5900000008</v>
      </c>
      <c r="H34" s="17">
        <f t="shared" si="9"/>
        <v>3.6532740000000001</v>
      </c>
      <c r="I34" s="18">
        <v>7683744.5099999998</v>
      </c>
      <c r="J34" s="17">
        <f t="shared" si="10"/>
        <v>5.0620430000000001</v>
      </c>
      <c r="K34" s="18">
        <f>'[1]base de datos'!R77</f>
        <v>26431214.890000004</v>
      </c>
      <c r="L34" s="19">
        <f t="shared" si="15"/>
        <v>4.0146160000000002</v>
      </c>
      <c r="M34" s="20">
        <f t="shared" si="11"/>
        <v>114427192.33000001</v>
      </c>
    </row>
    <row r="35" spans="1:13" x14ac:dyDescent="0.25">
      <c r="A35" s="42" t="s">
        <v>22</v>
      </c>
      <c r="B35" s="21">
        <f t="shared" si="12"/>
        <v>1.831488</v>
      </c>
      <c r="C35" s="22">
        <f>'[1]base de datos'!R110</f>
        <v>1456776.19</v>
      </c>
      <c r="D35" s="21">
        <f t="shared" si="13"/>
        <v>1.6049979999999999</v>
      </c>
      <c r="E35" s="22">
        <v>677721.81</v>
      </c>
      <c r="F35" s="21">
        <f t="shared" si="14"/>
        <v>1.5534060000000001</v>
      </c>
      <c r="G35" s="22">
        <f>'[1]base de datos'!S94</f>
        <v>1112687.8700000001</v>
      </c>
      <c r="H35" s="21">
        <f t="shared" si="9"/>
        <v>1.324991</v>
      </c>
      <c r="I35" s="22">
        <v>2786786.2</v>
      </c>
      <c r="J35" s="21">
        <f t="shared" si="10"/>
        <v>1.7727489999999999</v>
      </c>
      <c r="K35" s="22">
        <f>'[1]base de datos'!R78</f>
        <v>9256322.4199999999</v>
      </c>
      <c r="L35" s="23">
        <f t="shared" si="15"/>
        <v>1.5971759999999999</v>
      </c>
      <c r="M35" s="24">
        <f t="shared" si="11"/>
        <v>45523758.659999996</v>
      </c>
    </row>
    <row r="36" spans="1:13" ht="15.75" thickBot="1" x14ac:dyDescent="0.3">
      <c r="A36" s="41" t="s">
        <v>23</v>
      </c>
      <c r="B36" s="17">
        <f t="shared" si="12"/>
        <v>1.136126</v>
      </c>
      <c r="C36" s="18">
        <f>'[1]base de datos'!R111</f>
        <v>903681.34000000008</v>
      </c>
      <c r="D36" s="17">
        <f t="shared" si="13"/>
        <v>1.1041510000000001</v>
      </c>
      <c r="E36" s="18">
        <v>466235.56</v>
      </c>
      <c r="F36" s="17">
        <f t="shared" si="14"/>
        <v>2.5386129999999998</v>
      </c>
      <c r="G36" s="18">
        <f>'[1]base de datos'!S95</f>
        <v>1818380.6000000003</v>
      </c>
      <c r="H36" s="17">
        <f t="shared" si="9"/>
        <v>1.6353120000000001</v>
      </c>
      <c r="I36" s="18">
        <v>3439467.98</v>
      </c>
      <c r="J36" s="17">
        <f t="shared" si="10"/>
        <v>3.0719599999999998</v>
      </c>
      <c r="K36" s="18">
        <f>'[1]base de datos'!R79</f>
        <v>16040092.920000002</v>
      </c>
      <c r="L36" s="19">
        <f t="shared" si="15"/>
        <v>2.8073269999999999</v>
      </c>
      <c r="M36" s="20">
        <f t="shared" si="11"/>
        <v>80016249.160000011</v>
      </c>
    </row>
    <row r="37" spans="1:13" ht="15.75" thickBot="1" x14ac:dyDescent="0.3">
      <c r="A37" s="43" t="s">
        <v>24</v>
      </c>
      <c r="B37" s="25">
        <f>SUM(B24:B36)-0.000002</f>
        <v>99.999999999999986</v>
      </c>
      <c r="C37" s="26">
        <f t="shared" ref="C37" si="16">SUM(C24:C36)</f>
        <v>79540591.109999999</v>
      </c>
      <c r="D37" s="25">
        <f>SUM(D24:D36)+0.000001</f>
        <v>100</v>
      </c>
      <c r="E37" s="26">
        <f t="shared" ref="E37" si="17">SUM(E24:E36)</f>
        <v>42225702.199999996</v>
      </c>
      <c r="F37" s="25">
        <f>SUM(F24:F36)</f>
        <v>99.999999999999972</v>
      </c>
      <c r="G37" s="26">
        <f>SUM(G24:G36)</f>
        <v>71628905.280000001</v>
      </c>
      <c r="H37" s="25">
        <f>SUM(H24:H36)+0.000002</f>
        <v>99.999999999999972</v>
      </c>
      <c r="I37" s="26">
        <f t="shared" ref="I37" si="18">SUM(I24:I36)</f>
        <v>210324895.89999995</v>
      </c>
      <c r="J37" s="25">
        <f>SUM(J24:J36)</f>
        <v>100</v>
      </c>
      <c r="K37" s="26">
        <f t="shared" ref="K37" si="19">SUM(K24:K36)</f>
        <v>522145163.27999997</v>
      </c>
      <c r="L37" s="25">
        <f>ROUND(SUM(L24:L36),0)</f>
        <v>100</v>
      </c>
      <c r="M37" s="49">
        <f>SUM(M24:M36)</f>
        <v>2850265150.2000003</v>
      </c>
    </row>
    <row r="39" spans="1:13" ht="21.75" thickBot="1" x14ac:dyDescent="0.4">
      <c r="A39" s="16" t="s">
        <v>32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 s="50" t="s">
        <v>1</v>
      </c>
      <c r="B40" s="51" t="s">
        <v>2</v>
      </c>
      <c r="C40" s="52"/>
      <c r="D40" s="53" t="s">
        <v>3</v>
      </c>
      <c r="E40" s="52"/>
      <c r="F40" s="53" t="s">
        <v>4</v>
      </c>
      <c r="G40" s="52"/>
      <c r="H40" s="53" t="s">
        <v>5</v>
      </c>
      <c r="I40" s="52"/>
      <c r="J40" s="53" t="s">
        <v>6</v>
      </c>
      <c r="K40" s="52"/>
      <c r="L40" s="53" t="s">
        <v>7</v>
      </c>
      <c r="M40" s="52"/>
    </row>
    <row r="41" spans="1:13" ht="27" customHeight="1" thickBot="1" x14ac:dyDescent="0.3">
      <c r="A41" s="55"/>
      <c r="B41" s="76"/>
      <c r="C41" s="60"/>
      <c r="D41" s="77" t="s">
        <v>8</v>
      </c>
      <c r="E41" s="78"/>
      <c r="F41" s="58"/>
      <c r="G41" s="60"/>
      <c r="H41" s="58"/>
      <c r="I41" s="60"/>
      <c r="J41" s="58"/>
      <c r="K41" s="60"/>
      <c r="L41" s="58"/>
      <c r="M41" s="60"/>
    </row>
    <row r="42" spans="1:13" ht="24.75" thickBot="1" x14ac:dyDescent="0.3">
      <c r="A42" s="61"/>
      <c r="B42" s="62" t="s">
        <v>9</v>
      </c>
      <c r="C42" s="63" t="s">
        <v>10</v>
      </c>
      <c r="D42" s="62" t="s">
        <v>9</v>
      </c>
      <c r="E42" s="63" t="s">
        <v>10</v>
      </c>
      <c r="F42" s="62" t="s">
        <v>9</v>
      </c>
      <c r="G42" s="63" t="s">
        <v>10</v>
      </c>
      <c r="H42" s="62" t="s">
        <v>9</v>
      </c>
      <c r="I42" s="63" t="s">
        <v>10</v>
      </c>
      <c r="J42" s="62" t="s">
        <v>9</v>
      </c>
      <c r="K42" s="63" t="s">
        <v>10</v>
      </c>
      <c r="L42" s="62" t="s">
        <v>9</v>
      </c>
      <c r="M42" s="63" t="s">
        <v>10</v>
      </c>
    </row>
    <row r="43" spans="1:13" x14ac:dyDescent="0.25">
      <c r="A43" s="10" t="s">
        <v>11</v>
      </c>
      <c r="B43" s="64">
        <f>ROUND((C43/$C$56)*100,6)</f>
        <v>4.1197800000000004</v>
      </c>
      <c r="C43" s="65">
        <v>63282256.090000004</v>
      </c>
      <c r="D43" s="64">
        <f>ROUND((E43/$E$56)*100,6)</f>
        <v>4.1197800000000004</v>
      </c>
      <c r="E43" s="65">
        <v>14108875.51</v>
      </c>
      <c r="F43" s="64">
        <f>ROUND((G43/$G$56)*100,6)</f>
        <v>4.1197800000000004</v>
      </c>
      <c r="G43" s="65">
        <v>435561.58</v>
      </c>
      <c r="H43" s="64">
        <f>ROUND((I43/$I$56)*100,6)</f>
        <v>4.1675219999999999</v>
      </c>
      <c r="I43" s="65">
        <v>835117.14999999991</v>
      </c>
      <c r="J43" s="64">
        <f>ROUND((K43/$K$56)*100,6)</f>
        <v>4.1657279999999997</v>
      </c>
      <c r="K43" s="65">
        <v>134250.84000000003</v>
      </c>
      <c r="L43" s="66">
        <f>ROUND((M43/$M$56)*100,6)</f>
        <v>4.1203580000000004</v>
      </c>
      <c r="M43" s="67">
        <f>C43+E43+G43+I43+K43</f>
        <v>78796061.170000017</v>
      </c>
    </row>
    <row r="44" spans="1:13" x14ac:dyDescent="0.25">
      <c r="A44" s="7" t="s">
        <v>12</v>
      </c>
      <c r="B44" s="68">
        <f t="shared" ref="B44:B55" si="20">ROUND((C44/$C$56)*100,6)</f>
        <v>4.3332689999999996</v>
      </c>
      <c r="C44" s="69">
        <v>66561567.140000001</v>
      </c>
      <c r="D44" s="68">
        <f t="shared" ref="D44:D55" si="21">ROUND((E44/$E$56)*100,6)</f>
        <v>4.3332689999999996</v>
      </c>
      <c r="E44" s="69">
        <v>14840002.91</v>
      </c>
      <c r="F44" s="68">
        <f t="shared" ref="F44:F55" si="22">ROUND((G44/$G$56)*100,6)</f>
        <v>4.3332689999999996</v>
      </c>
      <c r="G44" s="69">
        <v>458132.55</v>
      </c>
      <c r="H44" s="68">
        <f t="shared" ref="H44:H55" si="23">ROUND((I44/$I$56)*100,6)</f>
        <v>4.3566779999999996</v>
      </c>
      <c r="I44" s="69">
        <v>873021.58</v>
      </c>
      <c r="J44" s="68">
        <f t="shared" ref="J44:J55" si="24">ROUND((K44/$K$56)*100,6)</f>
        <v>4.3557990000000002</v>
      </c>
      <c r="K44" s="69">
        <v>140376.33999999997</v>
      </c>
      <c r="L44" s="70">
        <f t="shared" ref="L44:L55" si="25">ROUND((M44/$M$56)*100,6)</f>
        <v>4.3335520000000001</v>
      </c>
      <c r="M44" s="71">
        <f t="shared" ref="M44:M55" si="26">C44+E44+G44+I44+K44</f>
        <v>82873100.519999996</v>
      </c>
    </row>
    <row r="45" spans="1:13" x14ac:dyDescent="0.25">
      <c r="A45" s="10" t="s">
        <v>13</v>
      </c>
      <c r="B45" s="64">
        <f t="shared" si="20"/>
        <v>27.743644</v>
      </c>
      <c r="C45" s="65">
        <v>426158734.80000001</v>
      </c>
      <c r="D45" s="64">
        <f t="shared" si="21"/>
        <v>27.743644</v>
      </c>
      <c r="E45" s="65">
        <v>95012739.890000001</v>
      </c>
      <c r="F45" s="64">
        <f t="shared" si="22"/>
        <v>27.743644</v>
      </c>
      <c r="G45" s="65">
        <v>2933181.97</v>
      </c>
      <c r="H45" s="64">
        <f t="shared" si="23"/>
        <v>27.435272999999999</v>
      </c>
      <c r="I45" s="65">
        <v>5497671.3800000008</v>
      </c>
      <c r="J45" s="64">
        <f t="shared" si="24"/>
        <v>27.446866</v>
      </c>
      <c r="K45" s="65">
        <v>884542.87000000011</v>
      </c>
      <c r="L45" s="66">
        <f t="shared" si="25"/>
        <v>27.739912</v>
      </c>
      <c r="M45" s="67">
        <f t="shared" si="26"/>
        <v>530486870.91000003</v>
      </c>
    </row>
    <row r="46" spans="1:13" x14ac:dyDescent="0.25">
      <c r="A46" s="7" t="s">
        <v>14</v>
      </c>
      <c r="B46" s="68">
        <f t="shared" si="20"/>
        <v>5.409065</v>
      </c>
      <c r="C46" s="69">
        <v>83086429.319999993</v>
      </c>
      <c r="D46" s="68">
        <f t="shared" si="21"/>
        <v>5.409065</v>
      </c>
      <c r="E46" s="69">
        <v>18524246.140000001</v>
      </c>
      <c r="F46" s="68">
        <f t="shared" si="22"/>
        <v>5.409065</v>
      </c>
      <c r="G46" s="69">
        <v>571870.52</v>
      </c>
      <c r="H46" s="68">
        <f t="shared" si="23"/>
        <v>5.4591310000000002</v>
      </c>
      <c r="I46" s="69">
        <v>1093938.7000000002</v>
      </c>
      <c r="J46" s="68">
        <f t="shared" si="24"/>
        <v>5.4572479999999999</v>
      </c>
      <c r="K46" s="69">
        <v>175873.27</v>
      </c>
      <c r="L46" s="70">
        <f t="shared" si="25"/>
        <v>5.4096710000000003</v>
      </c>
      <c r="M46" s="71">
        <f t="shared" si="26"/>
        <v>103452357.94999999</v>
      </c>
    </row>
    <row r="47" spans="1:13" x14ac:dyDescent="0.25">
      <c r="A47" s="10" t="s">
        <v>15</v>
      </c>
      <c r="B47" s="64">
        <f t="shared" si="20"/>
        <v>25.144779</v>
      </c>
      <c r="C47" s="65">
        <v>386238642.57999998</v>
      </c>
      <c r="D47" s="64">
        <f t="shared" si="21"/>
        <v>25.144779</v>
      </c>
      <c r="E47" s="65">
        <v>86112494.450000003</v>
      </c>
      <c r="F47" s="64">
        <f t="shared" si="22"/>
        <v>25.144779</v>
      </c>
      <c r="G47" s="65">
        <v>2658418.4</v>
      </c>
      <c r="H47" s="64">
        <f t="shared" si="23"/>
        <v>24.927613999999998</v>
      </c>
      <c r="I47" s="65">
        <v>4995169.0600000005</v>
      </c>
      <c r="J47" s="64">
        <f t="shared" si="24"/>
        <v>24.935777999999999</v>
      </c>
      <c r="K47" s="65">
        <v>803616.88000000012</v>
      </c>
      <c r="L47" s="66">
        <f t="shared" si="25"/>
        <v>25.142150999999998</v>
      </c>
      <c r="M47" s="67">
        <f t="shared" si="26"/>
        <v>480808341.36999995</v>
      </c>
    </row>
    <row r="48" spans="1:13" x14ac:dyDescent="0.25">
      <c r="A48" s="7" t="s">
        <v>16</v>
      </c>
      <c r="B48" s="68">
        <f t="shared" si="20"/>
        <v>7.5964840000000002</v>
      </c>
      <c r="C48" s="69">
        <v>116686478.8</v>
      </c>
      <c r="D48" s="68">
        <f t="shared" si="21"/>
        <v>7.5964840000000002</v>
      </c>
      <c r="E48" s="69">
        <v>26015428.420000002</v>
      </c>
      <c r="F48" s="68">
        <f t="shared" si="22"/>
        <v>7.5964840000000002</v>
      </c>
      <c r="G48" s="69">
        <v>803134.26</v>
      </c>
      <c r="H48" s="68">
        <f t="shared" si="23"/>
        <v>7.6170949999999999</v>
      </c>
      <c r="I48" s="69">
        <v>1526366.57</v>
      </c>
      <c r="J48" s="68">
        <f t="shared" si="24"/>
        <v>7.61632</v>
      </c>
      <c r="K48" s="69">
        <v>245454.68999999997</v>
      </c>
      <c r="L48" s="70">
        <f t="shared" si="25"/>
        <v>7.5967339999999997</v>
      </c>
      <c r="M48" s="71">
        <f t="shared" si="26"/>
        <v>145276862.73999998</v>
      </c>
    </row>
    <row r="49" spans="1:13" x14ac:dyDescent="0.25">
      <c r="A49" s="10" t="s">
        <v>17</v>
      </c>
      <c r="B49" s="64">
        <f t="shared" si="20"/>
        <v>1.7112590000000001</v>
      </c>
      <c r="C49" s="65">
        <v>26285952.140000001</v>
      </c>
      <c r="D49" s="64">
        <f t="shared" si="21"/>
        <v>1.7112590000000001</v>
      </c>
      <c r="E49" s="65">
        <v>5860493.1200000001</v>
      </c>
      <c r="F49" s="64">
        <f t="shared" si="22"/>
        <v>1.7112590000000001</v>
      </c>
      <c r="G49" s="65">
        <v>180921.98</v>
      </c>
      <c r="H49" s="64">
        <f t="shared" si="23"/>
        <v>1.7095929999999999</v>
      </c>
      <c r="I49" s="65">
        <v>342580.08</v>
      </c>
      <c r="J49" s="64">
        <f t="shared" si="24"/>
        <v>1.7096549999999999</v>
      </c>
      <c r="K49" s="65">
        <v>55097.860000000008</v>
      </c>
      <c r="L49" s="66">
        <f t="shared" si="25"/>
        <v>1.711239</v>
      </c>
      <c r="M49" s="67">
        <f t="shared" si="26"/>
        <v>32725045.18</v>
      </c>
    </row>
    <row r="50" spans="1:13" x14ac:dyDescent="0.25">
      <c r="A50" s="7" t="s">
        <v>18</v>
      </c>
      <c r="B50" s="68">
        <f t="shared" si="20"/>
        <v>6.5269430000000002</v>
      </c>
      <c r="C50" s="69">
        <v>100257693.36</v>
      </c>
      <c r="D50" s="68">
        <f t="shared" si="21"/>
        <v>6.5269430000000002</v>
      </c>
      <c r="E50" s="69">
        <v>22352605.640000001</v>
      </c>
      <c r="F50" s="68">
        <f t="shared" si="22"/>
        <v>6.5269430000000002</v>
      </c>
      <c r="G50" s="69">
        <v>690057.56</v>
      </c>
      <c r="H50" s="68">
        <f t="shared" si="23"/>
        <v>6.5822120000000002</v>
      </c>
      <c r="I50" s="69">
        <v>1318989.47</v>
      </c>
      <c r="J50" s="68">
        <f t="shared" si="24"/>
        <v>6.5801340000000001</v>
      </c>
      <c r="K50" s="69">
        <v>212061.02999999997</v>
      </c>
      <c r="L50" s="70">
        <f t="shared" si="25"/>
        <v>6.5276120000000004</v>
      </c>
      <c r="M50" s="71">
        <f t="shared" si="26"/>
        <v>124831407.06</v>
      </c>
    </row>
    <row r="51" spans="1:13" x14ac:dyDescent="0.25">
      <c r="A51" s="10" t="s">
        <v>19</v>
      </c>
      <c r="B51" s="64">
        <f t="shared" si="20"/>
        <v>3.939076</v>
      </c>
      <c r="C51" s="65">
        <v>60506531.710000001</v>
      </c>
      <c r="D51" s="64">
        <f t="shared" si="21"/>
        <v>3.939076</v>
      </c>
      <c r="E51" s="65">
        <v>13490023.529999999</v>
      </c>
      <c r="F51" s="64">
        <f t="shared" si="22"/>
        <v>3.939076</v>
      </c>
      <c r="G51" s="65">
        <v>416456.72</v>
      </c>
      <c r="H51" s="64">
        <f t="shared" si="23"/>
        <v>3.9871270000000001</v>
      </c>
      <c r="I51" s="65">
        <v>798968.27</v>
      </c>
      <c r="J51" s="64">
        <f t="shared" si="24"/>
        <v>3.9853209999999999</v>
      </c>
      <c r="K51" s="65">
        <v>128436.78</v>
      </c>
      <c r="L51" s="66">
        <f t="shared" si="25"/>
        <v>3.939657</v>
      </c>
      <c r="M51" s="67">
        <f t="shared" si="26"/>
        <v>75340417.00999999</v>
      </c>
    </row>
    <row r="52" spans="1:13" x14ac:dyDescent="0.25">
      <c r="A52" s="7" t="s">
        <v>20</v>
      </c>
      <c r="B52" s="68">
        <f t="shared" si="20"/>
        <v>4.9252630000000002</v>
      </c>
      <c r="C52" s="69">
        <v>75654939.5</v>
      </c>
      <c r="D52" s="68">
        <f t="shared" si="21"/>
        <v>4.9252630000000002</v>
      </c>
      <c r="E52" s="69">
        <v>16867384.149999999</v>
      </c>
      <c r="F52" s="68">
        <f t="shared" si="22"/>
        <v>4.9252630000000002</v>
      </c>
      <c r="G52" s="69">
        <v>520720.77</v>
      </c>
      <c r="H52" s="68">
        <f t="shared" si="23"/>
        <v>4.98325</v>
      </c>
      <c r="I52" s="69">
        <v>998578.37000000011</v>
      </c>
      <c r="J52" s="68">
        <f t="shared" si="24"/>
        <v>4.9810699999999999</v>
      </c>
      <c r="K52" s="69">
        <v>160527.25000000003</v>
      </c>
      <c r="L52" s="70">
        <f t="shared" si="25"/>
        <v>4.9259639999999996</v>
      </c>
      <c r="M52" s="71">
        <f t="shared" si="26"/>
        <v>94202150.040000007</v>
      </c>
    </row>
    <row r="53" spans="1:13" x14ac:dyDescent="0.25">
      <c r="A53" s="10" t="s">
        <v>21</v>
      </c>
      <c r="B53" s="64">
        <f t="shared" si="20"/>
        <v>4.0003229999999999</v>
      </c>
      <c r="C53" s="65">
        <v>61447316.659999996</v>
      </c>
      <c r="D53" s="64">
        <f t="shared" si="21"/>
        <v>4.0003229999999999</v>
      </c>
      <c r="E53" s="65">
        <v>13699772.970000001</v>
      </c>
      <c r="F53" s="64">
        <f t="shared" si="22"/>
        <v>4.0003229999999999</v>
      </c>
      <c r="G53" s="65">
        <v>422931.99</v>
      </c>
      <c r="H53" s="64">
        <f t="shared" si="23"/>
        <v>4.1403650000000001</v>
      </c>
      <c r="I53" s="65">
        <v>829675.27</v>
      </c>
      <c r="J53" s="64">
        <f t="shared" si="24"/>
        <v>4.1351000000000004</v>
      </c>
      <c r="K53" s="65">
        <v>133263.79</v>
      </c>
      <c r="L53" s="66">
        <f t="shared" si="25"/>
        <v>4.0020170000000004</v>
      </c>
      <c r="M53" s="67">
        <f t="shared" si="26"/>
        <v>76532960.679999992</v>
      </c>
    </row>
    <row r="54" spans="1:13" x14ac:dyDescent="0.25">
      <c r="A54" s="7" t="s">
        <v>22</v>
      </c>
      <c r="B54" s="68">
        <f t="shared" si="20"/>
        <v>1.571075</v>
      </c>
      <c r="C54" s="69">
        <v>24132633.27</v>
      </c>
      <c r="D54" s="68">
        <f t="shared" si="21"/>
        <v>1.571075</v>
      </c>
      <c r="E54" s="69">
        <v>5380407.4000000004</v>
      </c>
      <c r="F54" s="68">
        <f t="shared" si="22"/>
        <v>1.571075</v>
      </c>
      <c r="G54" s="69">
        <v>166101.03</v>
      </c>
      <c r="H54" s="68">
        <f t="shared" si="23"/>
        <v>1.5698019999999999</v>
      </c>
      <c r="I54" s="69">
        <v>314567.90000000002</v>
      </c>
      <c r="J54" s="68">
        <f t="shared" si="24"/>
        <v>1.56985</v>
      </c>
      <c r="K54" s="69">
        <v>50592.3</v>
      </c>
      <c r="L54" s="70">
        <f t="shared" si="25"/>
        <v>1.571059</v>
      </c>
      <c r="M54" s="71">
        <f t="shared" si="26"/>
        <v>30044301.900000002</v>
      </c>
    </row>
    <row r="55" spans="1:13" ht="15.75" thickBot="1" x14ac:dyDescent="0.3">
      <c r="A55" s="10" t="s">
        <v>23</v>
      </c>
      <c r="B55" s="64">
        <f t="shared" si="20"/>
        <v>2.9790410000000001</v>
      </c>
      <c r="C55" s="65">
        <v>45759819.990000002</v>
      </c>
      <c r="D55" s="64">
        <f t="shared" si="21"/>
        <v>2.9790410000000001</v>
      </c>
      <c r="E55" s="65">
        <v>10202221.65</v>
      </c>
      <c r="F55" s="64">
        <f t="shared" si="22"/>
        <v>2.9790399999999999</v>
      </c>
      <c r="G55" s="65">
        <v>314957.46999999997</v>
      </c>
      <c r="H55" s="64">
        <f t="shared" si="23"/>
        <v>3.0643379999999998</v>
      </c>
      <c r="I55" s="65">
        <v>614053.4</v>
      </c>
      <c r="J55" s="64">
        <f t="shared" si="24"/>
        <v>3.061131</v>
      </c>
      <c r="K55" s="65">
        <v>98652.499999999985</v>
      </c>
      <c r="L55" s="66">
        <f t="shared" si="25"/>
        <v>2.980073</v>
      </c>
      <c r="M55" s="67">
        <f t="shared" si="26"/>
        <v>56989705.009999998</v>
      </c>
    </row>
    <row r="56" spans="1:13" ht="15.75" thickBot="1" x14ac:dyDescent="0.3">
      <c r="A56" s="72" t="s">
        <v>24</v>
      </c>
      <c r="B56" s="73">
        <f>SUM(B43:B55)-0.000001</f>
        <v>99.999999999999986</v>
      </c>
      <c r="C56" s="74">
        <f>SUM(C43:C55)</f>
        <v>1536058995.3599999</v>
      </c>
      <c r="D56" s="73">
        <f>SUM(D43:D55)-0.000001</f>
        <v>99.999999999999986</v>
      </c>
      <c r="E56" s="74">
        <f t="shared" ref="E56" si="27">SUM(E43:E55)</f>
        <v>342466695.77999991</v>
      </c>
      <c r="F56" s="73">
        <f>SUM(F43:F55)</f>
        <v>99.999999999999986</v>
      </c>
      <c r="G56" s="74">
        <f t="shared" ref="G56" si="28">SUM(G43:G55)</f>
        <v>10572446.800000001</v>
      </c>
      <c r="H56" s="73">
        <f>SUM(H43:H55)</f>
        <v>100</v>
      </c>
      <c r="I56" s="74">
        <f t="shared" ref="I56" si="29">SUM(I43:I55)</f>
        <v>20038697.199999999</v>
      </c>
      <c r="J56" s="73">
        <f>SUM(J43:J55)</f>
        <v>100</v>
      </c>
      <c r="K56" s="74">
        <f t="shared" ref="K56" si="30">SUM(K43:K55)</f>
        <v>3222746.3999999994</v>
      </c>
      <c r="L56" s="73">
        <f>SUM(L43:L55)+0.000001</f>
        <v>100</v>
      </c>
      <c r="M56" s="79">
        <f t="shared" ref="M56" si="31">SUM(M43:M55)</f>
        <v>1912359581.54</v>
      </c>
    </row>
    <row r="57" spans="1:13" ht="15.75" thickBo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1:13" x14ac:dyDescent="0.25">
      <c r="A58" s="50" t="s">
        <v>1</v>
      </c>
      <c r="B58" s="51" t="s">
        <v>25</v>
      </c>
      <c r="C58" s="52"/>
      <c r="D58" s="53" t="s">
        <v>26</v>
      </c>
      <c r="E58" s="54"/>
      <c r="F58" s="53" t="s">
        <v>27</v>
      </c>
      <c r="G58" s="52"/>
      <c r="H58" s="53" t="s">
        <v>28</v>
      </c>
      <c r="I58" s="52"/>
      <c r="J58" s="53" t="s">
        <v>29</v>
      </c>
      <c r="K58" s="52"/>
      <c r="L58" s="53" t="s">
        <v>30</v>
      </c>
      <c r="M58" s="52"/>
    </row>
    <row r="59" spans="1:13" ht="23.25" customHeight="1" thickBot="1" x14ac:dyDescent="0.3">
      <c r="A59" s="55"/>
      <c r="B59" s="56" t="s">
        <v>31</v>
      </c>
      <c r="C59" s="57"/>
      <c r="D59" s="58"/>
      <c r="E59" s="59"/>
      <c r="F59" s="58"/>
      <c r="G59" s="60"/>
      <c r="H59" s="58"/>
      <c r="I59" s="60"/>
      <c r="J59" s="58"/>
      <c r="K59" s="60"/>
      <c r="L59" s="58"/>
      <c r="M59" s="60"/>
    </row>
    <row r="60" spans="1:13" ht="24.75" thickBot="1" x14ac:dyDescent="0.3">
      <c r="A60" s="61"/>
      <c r="B60" s="62" t="s">
        <v>9</v>
      </c>
      <c r="C60" s="63" t="s">
        <v>10</v>
      </c>
      <c r="D60" s="62" t="s">
        <v>9</v>
      </c>
      <c r="E60" s="63" t="s">
        <v>10</v>
      </c>
      <c r="F60" s="62" t="s">
        <v>9</v>
      </c>
      <c r="G60" s="63" t="s">
        <v>10</v>
      </c>
      <c r="H60" s="62" t="s">
        <v>9</v>
      </c>
      <c r="I60" s="63" t="s">
        <v>10</v>
      </c>
      <c r="J60" s="62" t="s">
        <v>9</v>
      </c>
      <c r="K60" s="63" t="s">
        <v>10</v>
      </c>
      <c r="L60" s="62" t="s">
        <v>9</v>
      </c>
      <c r="M60" s="62" t="s">
        <v>10</v>
      </c>
    </row>
    <row r="61" spans="1:13" x14ac:dyDescent="0.25">
      <c r="A61" s="10" t="s">
        <v>11</v>
      </c>
      <c r="B61" s="64">
        <f>ROUND((C61/$C$74)*100,6)</f>
        <v>4.9107859999999999</v>
      </c>
      <c r="C61" s="65">
        <v>3938706.83</v>
      </c>
      <c r="D61" s="64">
        <f>ROUND((E61/$E$74)*100,6)</f>
        <v>3.2460740000000001</v>
      </c>
      <c r="E61" s="65">
        <v>1370677.5599999998</v>
      </c>
      <c r="F61" s="64">
        <f>ROUND((G61/$G$74)*100,6)</f>
        <v>4.1486830000000001</v>
      </c>
      <c r="G61" s="65">
        <v>2977361.6</v>
      </c>
      <c r="H61" s="64">
        <f t="shared" ref="H61:H73" si="32">ROUND((I61/$I$74)*100,6)</f>
        <v>4.2862710000000002</v>
      </c>
      <c r="I61" s="65">
        <v>9015095.7599999998</v>
      </c>
      <c r="J61" s="64">
        <f t="shared" ref="J61:J73" si="33">ROUND((K61/$K$74)*100,6)</f>
        <v>4.5304460000000004</v>
      </c>
      <c r="K61" s="65">
        <v>23501041.73</v>
      </c>
      <c r="L61" s="66">
        <f>ROUND((M61/$M$74)*100,6)</f>
        <v>4.2177389999999999</v>
      </c>
      <c r="M61" s="67">
        <f t="shared" ref="M61:M73" si="34">C61+E61+G61+K61+I61+M43</f>
        <v>119598944.65000001</v>
      </c>
    </row>
    <row r="62" spans="1:13" x14ac:dyDescent="0.25">
      <c r="A62" s="7" t="s">
        <v>12</v>
      </c>
      <c r="B62" s="68">
        <f t="shared" ref="B62:B73" si="35">ROUND((C62/$C$74)*100,6)</f>
        <v>4.9603669999999997</v>
      </c>
      <c r="C62" s="69">
        <v>3978473.94</v>
      </c>
      <c r="D62" s="68">
        <f t="shared" ref="D62:D73" si="36">ROUND((E62/$E$74)*100,6)</f>
        <v>4.2234259999999999</v>
      </c>
      <c r="E62" s="69">
        <v>1783371.1899999997</v>
      </c>
      <c r="F62" s="68">
        <f t="shared" ref="F62:F73" si="37">ROUND((G62/$G$74)*100,6)</f>
        <v>4.4676439999999999</v>
      </c>
      <c r="G62" s="69">
        <v>3206268.18</v>
      </c>
      <c r="H62" s="68">
        <f t="shared" si="32"/>
        <v>2.833745</v>
      </c>
      <c r="I62" s="69">
        <v>5960071.1899999995</v>
      </c>
      <c r="J62" s="68">
        <f t="shared" si="33"/>
        <v>4.735303</v>
      </c>
      <c r="K62" s="69">
        <v>24563704.32</v>
      </c>
      <c r="L62" s="70">
        <f t="shared" ref="L62:L73" si="38">ROUND((M62/$M$74)*100,6)</f>
        <v>4.3152850000000003</v>
      </c>
      <c r="M62" s="71">
        <f t="shared" si="34"/>
        <v>122364989.34</v>
      </c>
    </row>
    <row r="63" spans="1:13" x14ac:dyDescent="0.25">
      <c r="A63" s="10" t="s">
        <v>13</v>
      </c>
      <c r="B63" s="64">
        <f t="shared" si="35"/>
        <v>29.127579999999998</v>
      </c>
      <c r="C63" s="65">
        <v>23361842.120000001</v>
      </c>
      <c r="D63" s="64">
        <f t="shared" si="36"/>
        <v>33.516221000000002</v>
      </c>
      <c r="E63" s="65">
        <v>14152459.73</v>
      </c>
      <c r="F63" s="64">
        <f t="shared" si="37"/>
        <v>28.538969000000002</v>
      </c>
      <c r="G63" s="65">
        <v>20481396.420000002</v>
      </c>
      <c r="H63" s="64">
        <f t="shared" si="32"/>
        <v>27.430872999999998</v>
      </c>
      <c r="I63" s="65">
        <v>57693955.600000001</v>
      </c>
      <c r="J63" s="64">
        <f t="shared" si="33"/>
        <v>24.484742000000001</v>
      </c>
      <c r="K63" s="65">
        <v>127011088.2</v>
      </c>
      <c r="L63" s="66">
        <f t="shared" si="38"/>
        <v>27.266992999999999</v>
      </c>
      <c r="M63" s="67">
        <f t="shared" si="34"/>
        <v>773187612.98000002</v>
      </c>
    </row>
    <row r="64" spans="1:13" x14ac:dyDescent="0.25">
      <c r="A64" s="7" t="s">
        <v>14</v>
      </c>
      <c r="B64" s="68">
        <f t="shared" si="35"/>
        <v>6.0520449999999997</v>
      </c>
      <c r="C64" s="69">
        <v>4854056.34</v>
      </c>
      <c r="D64" s="68">
        <f t="shared" si="36"/>
        <v>4.7553999999999998</v>
      </c>
      <c r="E64" s="69">
        <v>2008001.2</v>
      </c>
      <c r="F64" s="68">
        <f t="shared" si="37"/>
        <v>5.4188989999999997</v>
      </c>
      <c r="G64" s="69">
        <v>3888950.16</v>
      </c>
      <c r="H64" s="68">
        <f t="shared" si="32"/>
        <v>5.4522620000000002</v>
      </c>
      <c r="I64" s="69">
        <v>11467463.91</v>
      </c>
      <c r="J64" s="68">
        <f t="shared" si="33"/>
        <v>5.7308260000000004</v>
      </c>
      <c r="K64" s="69">
        <v>29727840.129999999</v>
      </c>
      <c r="L64" s="70">
        <f t="shared" si="38"/>
        <v>5.4802410000000004</v>
      </c>
      <c r="M64" s="71">
        <f t="shared" si="34"/>
        <v>155398669.69</v>
      </c>
    </row>
    <row r="65" spans="1:13" x14ac:dyDescent="0.25">
      <c r="A65" s="10" t="s">
        <v>15</v>
      </c>
      <c r="B65" s="64">
        <f t="shared" si="35"/>
        <v>26.657861</v>
      </c>
      <c r="C65" s="65">
        <v>21380998.219999999</v>
      </c>
      <c r="D65" s="64">
        <f t="shared" si="36"/>
        <v>28.275068999999998</v>
      </c>
      <c r="E65" s="65">
        <v>11939346.309999999</v>
      </c>
      <c r="F65" s="64">
        <f t="shared" si="37"/>
        <v>26.080971999999999</v>
      </c>
      <c r="G65" s="65">
        <v>18717380.260000002</v>
      </c>
      <c r="H65" s="64">
        <f t="shared" si="32"/>
        <v>39.042827000000003</v>
      </c>
      <c r="I65" s="65">
        <v>82116786</v>
      </c>
      <c r="J65" s="64">
        <f t="shared" si="33"/>
        <v>23.882175</v>
      </c>
      <c r="K65" s="65">
        <v>123885359.8</v>
      </c>
      <c r="L65" s="66">
        <f t="shared" si="38"/>
        <v>26.055990000000001</v>
      </c>
      <c r="M65" s="67">
        <f t="shared" si="34"/>
        <v>738848211.95999992</v>
      </c>
    </row>
    <row r="66" spans="1:13" x14ac:dyDescent="0.25">
      <c r="A66" s="7" t="s">
        <v>16</v>
      </c>
      <c r="B66" s="68">
        <f t="shared" si="35"/>
        <v>9.2693019999999997</v>
      </c>
      <c r="C66" s="69">
        <v>7434464.8799999999</v>
      </c>
      <c r="D66" s="68">
        <f t="shared" si="36"/>
        <v>7.8534800000000002</v>
      </c>
      <c r="E66" s="69">
        <v>3316187.25</v>
      </c>
      <c r="F66" s="68">
        <f t="shared" si="37"/>
        <v>7.4432049999999998</v>
      </c>
      <c r="G66" s="69">
        <v>5341722.17</v>
      </c>
      <c r="H66" s="68">
        <f t="shared" si="32"/>
        <v>5.2787480000000002</v>
      </c>
      <c r="I66" s="69">
        <v>11102522</v>
      </c>
      <c r="J66" s="68">
        <f t="shared" si="33"/>
        <v>8.7545920000000006</v>
      </c>
      <c r="K66" s="69">
        <v>45413189.050000004</v>
      </c>
      <c r="L66" s="70">
        <f t="shared" si="38"/>
        <v>7.6838620000000004</v>
      </c>
      <c r="M66" s="71">
        <f t="shared" si="34"/>
        <v>217884948.08999997</v>
      </c>
    </row>
    <row r="67" spans="1:13" x14ac:dyDescent="0.25">
      <c r="A67" s="10" t="s">
        <v>17</v>
      </c>
      <c r="B67" s="64">
        <f t="shared" si="35"/>
        <v>2.0022199999999999</v>
      </c>
      <c r="C67" s="65">
        <v>1605884.99</v>
      </c>
      <c r="D67" s="64">
        <f t="shared" si="36"/>
        <v>1.7378800000000001</v>
      </c>
      <c r="E67" s="65">
        <v>733832.1</v>
      </c>
      <c r="F67" s="64">
        <f t="shared" si="37"/>
        <v>1.7853190000000001</v>
      </c>
      <c r="G67" s="65">
        <v>1281259.73</v>
      </c>
      <c r="H67" s="64">
        <f t="shared" si="32"/>
        <v>1.1538710000000001</v>
      </c>
      <c r="I67" s="65">
        <v>2426879</v>
      </c>
      <c r="J67" s="64">
        <f t="shared" si="33"/>
        <v>1.8046409999999999</v>
      </c>
      <c r="K67" s="65">
        <v>9361318.3300000001</v>
      </c>
      <c r="L67" s="66">
        <f t="shared" si="38"/>
        <v>1.6974860000000001</v>
      </c>
      <c r="M67" s="67">
        <f t="shared" si="34"/>
        <v>48134219.329999998</v>
      </c>
    </row>
    <row r="68" spans="1:13" x14ac:dyDescent="0.25">
      <c r="A68" s="7" t="s">
        <v>18</v>
      </c>
      <c r="B68" s="68">
        <f t="shared" si="35"/>
        <v>5.7725229999999996</v>
      </c>
      <c r="C68" s="69">
        <v>4629865.5599999996</v>
      </c>
      <c r="D68" s="68">
        <f t="shared" si="36"/>
        <v>5.7842539999999998</v>
      </c>
      <c r="E68" s="69">
        <v>2442441.8600000003</v>
      </c>
      <c r="F68" s="68">
        <f t="shared" si="37"/>
        <v>6.3807770000000001</v>
      </c>
      <c r="G68" s="69">
        <v>4579255.41</v>
      </c>
      <c r="H68" s="68">
        <f t="shared" si="32"/>
        <v>4.132314</v>
      </c>
      <c r="I68" s="69">
        <v>8691286</v>
      </c>
      <c r="J68" s="68">
        <f t="shared" si="33"/>
        <v>6.3320990000000004</v>
      </c>
      <c r="K68" s="69">
        <v>32846854.280000001</v>
      </c>
      <c r="L68" s="70">
        <f t="shared" si="38"/>
        <v>6.2780370000000003</v>
      </c>
      <c r="M68" s="71">
        <f t="shared" si="34"/>
        <v>178021110.17000002</v>
      </c>
    </row>
    <row r="69" spans="1:13" x14ac:dyDescent="0.25">
      <c r="A69" s="10" t="s">
        <v>19</v>
      </c>
      <c r="B69" s="64">
        <f t="shared" si="35"/>
        <v>3.447902</v>
      </c>
      <c r="C69" s="65">
        <v>2765397.38</v>
      </c>
      <c r="D69" s="64">
        <f t="shared" si="36"/>
        <v>3.0808010000000001</v>
      </c>
      <c r="E69" s="65">
        <v>1300890.05</v>
      </c>
      <c r="F69" s="64">
        <f t="shared" si="37"/>
        <v>3.8698410000000001</v>
      </c>
      <c r="G69" s="65">
        <v>2777246.5</v>
      </c>
      <c r="H69" s="64">
        <f t="shared" si="32"/>
        <v>1.35043</v>
      </c>
      <c r="I69" s="65">
        <v>2840291</v>
      </c>
      <c r="J69" s="64">
        <f t="shared" si="33"/>
        <v>4.2316190000000002</v>
      </c>
      <c r="K69" s="65">
        <v>21950916.57</v>
      </c>
      <c r="L69" s="66">
        <f t="shared" si="38"/>
        <v>3.7725520000000001</v>
      </c>
      <c r="M69" s="67">
        <f t="shared" si="34"/>
        <v>106975158.50999999</v>
      </c>
    </row>
    <row r="70" spans="1:13" x14ac:dyDescent="0.25">
      <c r="A70" s="7" t="s">
        <v>20</v>
      </c>
      <c r="B70" s="68">
        <f t="shared" si="35"/>
        <v>3.975044</v>
      </c>
      <c r="C70" s="69">
        <v>3188192.94</v>
      </c>
      <c r="D70" s="68">
        <f t="shared" si="36"/>
        <v>3.9883920000000002</v>
      </c>
      <c r="E70" s="69">
        <v>1684126.37</v>
      </c>
      <c r="F70" s="68">
        <f t="shared" si="37"/>
        <v>4.6181530000000004</v>
      </c>
      <c r="G70" s="69">
        <v>3314283.05</v>
      </c>
      <c r="H70" s="68">
        <f t="shared" si="32"/>
        <v>2.4250799999999999</v>
      </c>
      <c r="I70" s="69">
        <v>5100546.75</v>
      </c>
      <c r="J70" s="68">
        <f t="shared" si="33"/>
        <v>5.6068049999999996</v>
      </c>
      <c r="K70" s="69">
        <v>29084498.079999998</v>
      </c>
      <c r="L70" s="70">
        <f t="shared" si="38"/>
        <v>4.8163689999999999</v>
      </c>
      <c r="M70" s="71">
        <f t="shared" si="34"/>
        <v>136573797.23000002</v>
      </c>
    </row>
    <row r="71" spans="1:13" x14ac:dyDescent="0.25">
      <c r="A71" s="10" t="s">
        <v>21</v>
      </c>
      <c r="B71" s="64">
        <f t="shared" si="35"/>
        <v>0.85675800000000002</v>
      </c>
      <c r="C71" s="65">
        <v>687164.52</v>
      </c>
      <c r="D71" s="64">
        <f t="shared" si="36"/>
        <v>0.82985299999999995</v>
      </c>
      <c r="E71" s="65">
        <v>350411.21000000008</v>
      </c>
      <c r="F71" s="64">
        <f t="shared" si="37"/>
        <v>3.1584370000000002</v>
      </c>
      <c r="G71" s="65">
        <v>2266697.52</v>
      </c>
      <c r="H71" s="64">
        <f t="shared" si="32"/>
        <v>3.6532740000000001</v>
      </c>
      <c r="I71" s="65">
        <v>7683744.5099999998</v>
      </c>
      <c r="J71" s="64">
        <f t="shared" si="33"/>
        <v>5.0620430000000001</v>
      </c>
      <c r="K71" s="65">
        <v>26258624.899999999</v>
      </c>
      <c r="L71" s="66">
        <f t="shared" si="38"/>
        <v>4.0125159999999997</v>
      </c>
      <c r="M71" s="67">
        <f t="shared" si="34"/>
        <v>113779603.33999999</v>
      </c>
    </row>
    <row r="72" spans="1:13" x14ac:dyDescent="0.25">
      <c r="A72" s="7" t="s">
        <v>22</v>
      </c>
      <c r="B72" s="68">
        <f t="shared" si="35"/>
        <v>1.831488</v>
      </c>
      <c r="C72" s="69">
        <v>1468948.96</v>
      </c>
      <c r="D72" s="68">
        <f t="shared" si="36"/>
        <v>1.6049979999999999</v>
      </c>
      <c r="E72" s="69">
        <v>677721.81</v>
      </c>
      <c r="F72" s="68">
        <f t="shared" si="37"/>
        <v>1.553498</v>
      </c>
      <c r="G72" s="69">
        <v>1114889.6200000001</v>
      </c>
      <c r="H72" s="68">
        <f t="shared" si="32"/>
        <v>1.324991</v>
      </c>
      <c r="I72" s="69">
        <v>2786786.2</v>
      </c>
      <c r="J72" s="68">
        <f t="shared" si="33"/>
        <v>1.7727489999999999</v>
      </c>
      <c r="K72" s="69">
        <v>9195880.6799999997</v>
      </c>
      <c r="L72" s="70">
        <f t="shared" si="38"/>
        <v>1.5971310000000001</v>
      </c>
      <c r="M72" s="71">
        <f t="shared" si="34"/>
        <v>45288529.170000002</v>
      </c>
    </row>
    <row r="73" spans="1:13" ht="15.75" thickBot="1" x14ac:dyDescent="0.3">
      <c r="A73" s="10" t="s">
        <v>23</v>
      </c>
      <c r="B73" s="64">
        <f t="shared" si="35"/>
        <v>1.136126</v>
      </c>
      <c r="C73" s="65">
        <v>911232.46</v>
      </c>
      <c r="D73" s="64">
        <f t="shared" si="36"/>
        <v>1.1041510000000001</v>
      </c>
      <c r="E73" s="65">
        <v>466235.56</v>
      </c>
      <c r="F73" s="64">
        <f t="shared" si="37"/>
        <v>2.5356010000000002</v>
      </c>
      <c r="G73" s="65">
        <v>1819710.1</v>
      </c>
      <c r="H73" s="64">
        <f t="shared" si="32"/>
        <v>1.6353120000000001</v>
      </c>
      <c r="I73" s="65">
        <v>3439467.98</v>
      </c>
      <c r="J73" s="64">
        <f t="shared" si="33"/>
        <v>3.0719599999999998</v>
      </c>
      <c r="K73" s="65">
        <v>15935354.65</v>
      </c>
      <c r="L73" s="66">
        <f t="shared" si="38"/>
        <v>2.8057979999999998</v>
      </c>
      <c r="M73" s="67">
        <f t="shared" si="34"/>
        <v>79561705.75999999</v>
      </c>
    </row>
    <row r="74" spans="1:13" ht="15.75" thickBot="1" x14ac:dyDescent="0.3">
      <c r="A74" s="72" t="s">
        <v>24</v>
      </c>
      <c r="B74" s="73">
        <f>SUM(B61:B73)-0.000002</f>
        <v>99.999999999999986</v>
      </c>
      <c r="C74" s="74">
        <f t="shared" ref="C74" si="39">SUM(C61:C73)</f>
        <v>80205229.139999986</v>
      </c>
      <c r="D74" s="73">
        <f>SUM(D61:D73)+0.000001</f>
        <v>100</v>
      </c>
      <c r="E74" s="74">
        <f t="shared" ref="E74" si="40">SUM(E61:E73)</f>
        <v>42225702.199999996</v>
      </c>
      <c r="F74" s="73">
        <f>SUM(F61:F73)+0.000002</f>
        <v>100.00000000000001</v>
      </c>
      <c r="G74" s="74">
        <f>SUM(G61:G73)</f>
        <v>71766420.719999999</v>
      </c>
      <c r="H74" s="73">
        <f>SUM(H61:H73)+0.000002</f>
        <v>99.999999999999972</v>
      </c>
      <c r="I74" s="74">
        <f t="shared" ref="I74" si="41">SUM(I61:I73)</f>
        <v>210324895.89999995</v>
      </c>
      <c r="J74" s="73">
        <f>SUM(J61:J73)</f>
        <v>100</v>
      </c>
      <c r="K74" s="74">
        <f t="shared" ref="K74" si="42">SUM(K61:K73)</f>
        <v>518735670.71999997</v>
      </c>
      <c r="L74" s="73">
        <f>ROUND(SUM(L61:L73),0)</f>
        <v>100</v>
      </c>
      <c r="M74" s="75">
        <f>SUM(M61:M73)</f>
        <v>2835617500.2200003</v>
      </c>
    </row>
    <row r="75" spans="1:13" ht="15.75" thickBot="1" x14ac:dyDescent="0.3"/>
    <row r="76" spans="1:13" ht="30.75" customHeight="1" thickBot="1" x14ac:dyDescent="0.3">
      <c r="A76" s="2" t="s">
        <v>1</v>
      </c>
      <c r="B76" s="3" t="s">
        <v>33</v>
      </c>
      <c r="C76" s="3" t="s">
        <v>34</v>
      </c>
      <c r="D76" s="3" t="s">
        <v>35</v>
      </c>
    </row>
    <row r="77" spans="1:13" x14ac:dyDescent="0.25">
      <c r="A77" s="4" t="s">
        <v>11</v>
      </c>
      <c r="B77" s="5">
        <f t="shared" ref="B77:B89" si="43">M24</f>
        <v>120212688.76000002</v>
      </c>
      <c r="C77" s="5">
        <f t="shared" ref="C77:C89" si="44">M61</f>
        <v>119598944.65000001</v>
      </c>
      <c r="D77" s="6">
        <f>C77-B77</f>
        <v>-613744.11000001431</v>
      </c>
    </row>
    <row r="78" spans="1:13" x14ac:dyDescent="0.25">
      <c r="A78" s="7" t="s">
        <v>12</v>
      </c>
      <c r="B78" s="8">
        <f t="shared" si="43"/>
        <v>123010010.21000001</v>
      </c>
      <c r="C78" s="8">
        <f t="shared" si="44"/>
        <v>122364989.34</v>
      </c>
      <c r="D78" s="9">
        <f t="shared" ref="D78:D89" si="45">C78-B78</f>
        <v>-645020.87000000477</v>
      </c>
    </row>
    <row r="79" spans="1:13" x14ac:dyDescent="0.25">
      <c r="A79" s="10" t="s">
        <v>13</v>
      </c>
      <c r="B79" s="11">
        <f t="shared" si="43"/>
        <v>777121090.76999998</v>
      </c>
      <c r="C79" s="11">
        <f t="shared" si="44"/>
        <v>773187612.98000002</v>
      </c>
      <c r="D79" s="12">
        <f t="shared" si="45"/>
        <v>-3933477.7899999619</v>
      </c>
    </row>
    <row r="80" spans="1:13" x14ac:dyDescent="0.25">
      <c r="A80" s="7" t="s">
        <v>14</v>
      </c>
      <c r="B80" s="8">
        <f t="shared" si="43"/>
        <v>156199291.74000001</v>
      </c>
      <c r="C80" s="8">
        <f t="shared" si="44"/>
        <v>155398669.69</v>
      </c>
      <c r="D80" s="9">
        <f t="shared" si="45"/>
        <v>-800622.05000001192</v>
      </c>
    </row>
    <row r="81" spans="1:4" x14ac:dyDescent="0.25">
      <c r="A81" s="10" t="s">
        <v>15</v>
      </c>
      <c r="B81" s="11">
        <f t="shared" si="43"/>
        <v>742471181.22000003</v>
      </c>
      <c r="C81" s="11">
        <f t="shared" si="44"/>
        <v>738848211.95999992</v>
      </c>
      <c r="D81" s="12">
        <f t="shared" si="45"/>
        <v>-3622969.2600001097</v>
      </c>
    </row>
    <row r="82" spans="1:4" x14ac:dyDescent="0.25">
      <c r="A82" s="7" t="s">
        <v>16</v>
      </c>
      <c r="B82" s="8">
        <f t="shared" si="43"/>
        <v>219026690.50999996</v>
      </c>
      <c r="C82" s="8">
        <f t="shared" si="44"/>
        <v>217884948.08999997</v>
      </c>
      <c r="D82" s="9">
        <f t="shared" si="45"/>
        <v>-1141742.4199999869</v>
      </c>
    </row>
    <row r="83" spans="1:4" x14ac:dyDescent="0.25">
      <c r="A83" s="10" t="s">
        <v>17</v>
      </c>
      <c r="B83" s="11">
        <f t="shared" si="43"/>
        <v>48386074.549999997</v>
      </c>
      <c r="C83" s="11">
        <f t="shared" si="44"/>
        <v>48134219.329999998</v>
      </c>
      <c r="D83" s="12">
        <f t="shared" si="45"/>
        <v>-251855.21999999881</v>
      </c>
    </row>
    <row r="84" spans="1:4" x14ac:dyDescent="0.25">
      <c r="A84" s="7" t="s">
        <v>18</v>
      </c>
      <c r="B84" s="8">
        <f t="shared" si="43"/>
        <v>178977317.86000001</v>
      </c>
      <c r="C84" s="8">
        <f t="shared" si="44"/>
        <v>178021110.17000002</v>
      </c>
      <c r="D84" s="9">
        <f t="shared" si="45"/>
        <v>-956207.68999999762</v>
      </c>
    </row>
    <row r="85" spans="1:4" x14ac:dyDescent="0.25">
      <c r="A85" s="10" t="s">
        <v>19</v>
      </c>
      <c r="B85" s="11">
        <f t="shared" si="43"/>
        <v>107566938.15000001</v>
      </c>
      <c r="C85" s="11">
        <f t="shared" si="44"/>
        <v>106975158.50999999</v>
      </c>
      <c r="D85" s="12">
        <f t="shared" si="45"/>
        <v>-591779.6400000155</v>
      </c>
    </row>
    <row r="86" spans="1:4" x14ac:dyDescent="0.25">
      <c r="A86" s="7" t="s">
        <v>20</v>
      </c>
      <c r="B86" s="8">
        <f t="shared" si="43"/>
        <v>137326666.28000003</v>
      </c>
      <c r="C86" s="8">
        <f t="shared" si="44"/>
        <v>136573797.23000002</v>
      </c>
      <c r="D86" s="9">
        <f t="shared" si="45"/>
        <v>-752869.05000001192</v>
      </c>
    </row>
    <row r="87" spans="1:4" x14ac:dyDescent="0.25">
      <c r="A87" s="10" t="s">
        <v>21</v>
      </c>
      <c r="B87" s="11">
        <f t="shared" si="43"/>
        <v>114427192.33000001</v>
      </c>
      <c r="C87" s="11">
        <f t="shared" si="44"/>
        <v>113779603.33999999</v>
      </c>
      <c r="D87" s="12">
        <f t="shared" si="45"/>
        <v>-647588.99000002444</v>
      </c>
    </row>
    <row r="88" spans="1:4" x14ac:dyDescent="0.25">
      <c r="A88" s="7" t="s">
        <v>22</v>
      </c>
      <c r="B88" s="8">
        <f t="shared" si="43"/>
        <v>45523758.659999996</v>
      </c>
      <c r="C88" s="8">
        <f t="shared" si="44"/>
        <v>45288529.170000002</v>
      </c>
      <c r="D88" s="9">
        <f t="shared" si="45"/>
        <v>-235229.48999999464</v>
      </c>
    </row>
    <row r="89" spans="1:4" ht="15.75" thickBot="1" x14ac:dyDescent="0.3">
      <c r="A89" s="10" t="s">
        <v>23</v>
      </c>
      <c r="B89" s="11">
        <f t="shared" si="43"/>
        <v>80016249.160000011</v>
      </c>
      <c r="C89" s="11">
        <f t="shared" si="44"/>
        <v>79561705.75999999</v>
      </c>
      <c r="D89" s="12">
        <f t="shared" si="45"/>
        <v>-454543.40000002086</v>
      </c>
    </row>
    <row r="90" spans="1:4" ht="15.75" thickBot="1" x14ac:dyDescent="0.3">
      <c r="A90" s="13" t="s">
        <v>24</v>
      </c>
      <c r="B90" s="14">
        <f>SUM(B77:B89)</f>
        <v>2850265150.2000003</v>
      </c>
      <c r="C90" s="14">
        <f t="shared" ref="C90:D90" si="46">SUM(C77:C89)</f>
        <v>2835617500.2200003</v>
      </c>
      <c r="D90" s="15">
        <f t="shared" si="46"/>
        <v>-14647649.980000153</v>
      </c>
    </row>
  </sheetData>
  <mergeCells count="36">
    <mergeCell ref="A2:M2"/>
    <mergeCell ref="A3:A5"/>
    <mergeCell ref="B3:C4"/>
    <mergeCell ref="D3:E3"/>
    <mergeCell ref="F3:G4"/>
    <mergeCell ref="H3:I4"/>
    <mergeCell ref="J3:K4"/>
    <mergeCell ref="L3:M4"/>
    <mergeCell ref="D4:E4"/>
    <mergeCell ref="A20:M20"/>
    <mergeCell ref="A21:A23"/>
    <mergeCell ref="B21:C21"/>
    <mergeCell ref="D21:E22"/>
    <mergeCell ref="F21:G22"/>
    <mergeCell ref="H21:I22"/>
    <mergeCell ref="J21:K22"/>
    <mergeCell ref="L21:M22"/>
    <mergeCell ref="B22:C22"/>
    <mergeCell ref="A39:M39"/>
    <mergeCell ref="A40:A42"/>
    <mergeCell ref="B40:C41"/>
    <mergeCell ref="D40:E40"/>
    <mergeCell ref="F40:G41"/>
    <mergeCell ref="H40:I41"/>
    <mergeCell ref="J40:K41"/>
    <mergeCell ref="L40:M41"/>
    <mergeCell ref="D41:E41"/>
    <mergeCell ref="A57:M57"/>
    <mergeCell ref="A58:A60"/>
    <mergeCell ref="B58:C58"/>
    <mergeCell ref="D58:E59"/>
    <mergeCell ref="F58:G59"/>
    <mergeCell ref="H58:I59"/>
    <mergeCell ref="J58:K59"/>
    <mergeCell ref="L58:M59"/>
    <mergeCell ref="B59:C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PARTICIPACIONES</dc:creator>
  <cp:lastModifiedBy>PARTICIPACIONES</cp:lastModifiedBy>
  <dcterms:created xsi:type="dcterms:W3CDTF">2024-06-28T17:34:58Z</dcterms:created>
  <dcterms:modified xsi:type="dcterms:W3CDTF">2024-08-05T20:17:54Z</dcterms:modified>
</cp:coreProperties>
</file>