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PARTICIPACIONES\Dropbox\2024\publicación de enero 2024\"/>
    </mc:Choice>
  </mc:AlternateContent>
  <xr:revisionPtr revIDLastSave="0" documentId="13_ncr:1_{A672A634-FE77-455E-B203-D9E5F54E662B}" xr6:coauthVersionLast="36" xr6:coauthVersionMax="47" xr10:uidLastSave="{00000000-0000-0000-0000-000000000000}"/>
  <bookViews>
    <workbookView xWindow="0" yWindow="0" windowWidth="20970" windowHeight="11685" xr2:uid="{00000000-000D-0000-FFFF-FFFF00000000}"/>
  </bookViews>
  <sheets>
    <sheet name="AnexoI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ALI2">#REF!</definedName>
    <definedName name="___ALI3">#REF!</definedName>
    <definedName name="___ALI4">#REF!</definedName>
    <definedName name="___ALI5">#REF!</definedName>
    <definedName name="___ALI6">#REF!</definedName>
    <definedName name="__ALI2">#REF!</definedName>
    <definedName name="__ALI3">#REF!</definedName>
    <definedName name="__ALI4">#REF!</definedName>
    <definedName name="__ALI5">#REF!</definedName>
    <definedName name="__ALI6">#REF!</definedName>
    <definedName name="_ALI2">#REF!</definedName>
    <definedName name="_ALI3">#REF!</definedName>
    <definedName name="_ALI4">#REF!</definedName>
    <definedName name="_ALI5">#REF!</definedName>
    <definedName name="_ALI6">#REF!</definedName>
    <definedName name="Acreed">[1]CATALOGOS!$M$1:$M$87</definedName>
    <definedName name="ALI">#REF!</definedName>
    <definedName name="Alta">[2]CATALOGOS!$J$1:$J$6</definedName>
    <definedName name="_xlnm.Database">#REF!</definedName>
    <definedName name="concentrado">#REF!</definedName>
    <definedName name="D">[3]CATALOGOS!$M$1:$M$87</definedName>
    <definedName name="DEUDA_PUBLICA_DE_ENTIDADES_FEDERATIVAS_Y_MUNICIPIOS_POR_TIPO_DE_DEUDOR">#REF!</definedName>
    <definedName name="EdoAnaliticoEneNov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tePago">[1]CATALOGOS!$T$1:$T$3</definedName>
    <definedName name="garantia">[4]CATALOGOS!$C$1:$C$5</definedName>
    <definedName name="Garantias">[1]CATALOGOS!$W$1:$W$10</definedName>
    <definedName name="garuantias">[5]CATALOGOS!$W$1:$W$10</definedName>
    <definedName name="GobEdo">#REF!</definedName>
    <definedName name="H">[6]CATALOGOS!$I$1:$I$2</definedName>
    <definedName name="HSep_201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ensual">#REF!</definedName>
    <definedName name="oax">#REF!</definedName>
    <definedName name="RESP">[7]CATALOGOS!$I$1:$I$2</definedName>
    <definedName name="RESP1">[1]CATALOGOS!$I$1:$I$2</definedName>
    <definedName name="SOBRETAA">[1]CATALOGOS!$E$1:$E$3</definedName>
    <definedName name="sobretasa">[8]CATALOGOS!$E$1:$E$3</definedName>
    <definedName name="sobretasas">[1]CATALOGOS!$E$1:$E$3</definedName>
    <definedName name="tasas">[8]CATALOGOS!$G$1:$G$6</definedName>
    <definedName name="ttf">[9]CATALOGOS!$E$1:$E$3</definedName>
    <definedName name="VER">#REF!</definedName>
    <definedName name="W">[10]CATALOGOS!$E$1:$E$3</definedName>
    <definedName name="X">[10]CATALOGOS!$G$1:$G$6</definedName>
    <definedName name="y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L19" i="1" l="1"/>
  <c r="J37" i="1"/>
  <c r="F37" i="1"/>
  <c r="J19" i="1"/>
  <c r="F19" i="1"/>
  <c r="D19" i="1"/>
  <c r="G37" i="1" l="1"/>
  <c r="C19" i="1"/>
  <c r="F33" i="1" l="1"/>
  <c r="I37" i="1"/>
  <c r="H32" i="1" s="1"/>
  <c r="K37" i="1"/>
  <c r="J36" i="1" s="1"/>
  <c r="C37" i="1"/>
  <c r="B25" i="1" s="1"/>
  <c r="E19" i="1"/>
  <c r="D7" i="1" s="1"/>
  <c r="G19" i="1"/>
  <c r="I19" i="1"/>
  <c r="H18" i="1" s="1"/>
  <c r="J25" i="1" l="1"/>
  <c r="J34" i="1"/>
  <c r="J35" i="1"/>
  <c r="J33" i="1"/>
  <c r="J27" i="1"/>
  <c r="J29" i="1"/>
  <c r="J28" i="1"/>
  <c r="J32" i="1"/>
  <c r="J30" i="1"/>
  <c r="J26" i="1"/>
  <c r="J24" i="1"/>
  <c r="J31" i="1"/>
  <c r="H31" i="1"/>
  <c r="H30" i="1"/>
  <c r="H29" i="1"/>
  <c r="H28" i="1"/>
  <c r="H34" i="1"/>
  <c r="H26" i="1"/>
  <c r="H33" i="1"/>
  <c r="H24" i="1"/>
  <c r="H27" i="1"/>
  <c r="H35" i="1"/>
  <c r="H36" i="1"/>
  <c r="H25" i="1"/>
  <c r="F34" i="1"/>
  <c r="F28" i="1"/>
  <c r="F29" i="1"/>
  <c r="F30" i="1"/>
  <c r="F24" i="1"/>
  <c r="F26" i="1"/>
  <c r="F31" i="1"/>
  <c r="F36" i="1"/>
  <c r="F27" i="1"/>
  <c r="F32" i="1"/>
  <c r="F35" i="1"/>
  <c r="F25" i="1"/>
  <c r="B33" i="1"/>
  <c r="B32" i="1"/>
  <c r="B26" i="1"/>
  <c r="B29" i="1"/>
  <c r="B35" i="1"/>
  <c r="B27" i="1"/>
  <c r="B28" i="1"/>
  <c r="B30" i="1"/>
  <c r="B34" i="1"/>
  <c r="B36" i="1"/>
  <c r="B24" i="1"/>
  <c r="B37" i="1" s="1"/>
  <c r="B31" i="1"/>
  <c r="H12" i="1"/>
  <c r="H9" i="1"/>
  <c r="H14" i="1"/>
  <c r="H7" i="1"/>
  <c r="H8" i="1"/>
  <c r="H17" i="1"/>
  <c r="H10" i="1"/>
  <c r="H11" i="1"/>
  <c r="H15" i="1"/>
  <c r="H16" i="1"/>
  <c r="H13" i="1"/>
  <c r="H6" i="1"/>
  <c r="F15" i="1"/>
  <c r="F12" i="1"/>
  <c r="F14" i="1"/>
  <c r="F9" i="1"/>
  <c r="F10" i="1"/>
  <c r="F8" i="1"/>
  <c r="F11" i="1"/>
  <c r="F16" i="1"/>
  <c r="F18" i="1"/>
  <c r="F17" i="1"/>
  <c r="F13" i="1"/>
  <c r="F7" i="1"/>
  <c r="F6" i="1"/>
  <c r="D11" i="1"/>
  <c r="D12" i="1"/>
  <c r="D16" i="1"/>
  <c r="D8" i="1"/>
  <c r="D9" i="1"/>
  <c r="D10" i="1"/>
  <c r="D13" i="1"/>
  <c r="D15" i="1"/>
  <c r="D14" i="1"/>
  <c r="D17" i="1"/>
  <c r="D6" i="1"/>
  <c r="D18" i="1"/>
  <c r="H37" i="1" l="1"/>
  <c r="B16" i="1" l="1"/>
  <c r="B17" i="1"/>
  <c r="B11" i="1"/>
  <c r="B12" i="1"/>
  <c r="B14" i="1"/>
  <c r="B18" i="1"/>
  <c r="B7" i="1"/>
  <c r="B6" i="1"/>
  <c r="B8" i="1"/>
  <c r="B9" i="1"/>
  <c r="B10" i="1"/>
  <c r="B13" i="1"/>
  <c r="B15" i="1"/>
  <c r="B19" i="1" l="1"/>
  <c r="M37" i="1"/>
  <c r="L26" i="1" s="1"/>
  <c r="L28" i="1" l="1"/>
  <c r="L34" i="1"/>
  <c r="L30" i="1"/>
  <c r="L27" i="1"/>
  <c r="L36" i="1"/>
  <c r="L33" i="1"/>
  <c r="L25" i="1"/>
  <c r="L31" i="1"/>
  <c r="L32" i="1"/>
  <c r="L29" i="1"/>
  <c r="L24" i="1"/>
  <c r="L35" i="1"/>
  <c r="M16" i="1"/>
  <c r="M13" i="1"/>
  <c r="M18" i="1"/>
  <c r="M7" i="1"/>
  <c r="M12" i="1"/>
  <c r="M9" i="1"/>
  <c r="M11" i="1"/>
  <c r="M10" i="1"/>
  <c r="K19" i="1"/>
  <c r="M8" i="1"/>
  <c r="M14" i="1"/>
  <c r="M15" i="1"/>
  <c r="M17" i="1"/>
  <c r="M6" i="1"/>
  <c r="L37" i="1" l="1"/>
  <c r="J13" i="1"/>
  <c r="J17" i="1"/>
  <c r="J12" i="1"/>
  <c r="J16" i="1"/>
  <c r="J8" i="1"/>
  <c r="J10" i="1"/>
  <c r="J7" i="1"/>
  <c r="M19" i="1"/>
  <c r="L11" i="1" s="1"/>
  <c r="J15" i="1"/>
  <c r="J6" i="1"/>
  <c r="J11" i="1"/>
  <c r="J18" i="1"/>
  <c r="J14" i="1"/>
  <c r="J9" i="1"/>
  <c r="L16" i="1" l="1"/>
  <c r="L7" i="1"/>
  <c r="L6" i="1"/>
  <c r="L15" i="1"/>
  <c r="L10" i="1"/>
  <c r="L17" i="1"/>
  <c r="L8" i="1"/>
  <c r="L13" i="1"/>
  <c r="L9" i="1"/>
  <c r="L14" i="1"/>
  <c r="L12" i="1"/>
  <c r="L18" i="1"/>
  <c r="O25" i="1" l="1"/>
  <c r="O29" i="1"/>
  <c r="O28" i="1"/>
  <c r="O34" i="1"/>
  <c r="O27" i="1"/>
  <c r="O26" i="1"/>
  <c r="O33" i="1"/>
  <c r="O35" i="1"/>
  <c r="O32" i="1"/>
  <c r="O36" i="1"/>
  <c r="O30" i="1"/>
  <c r="O31" i="1"/>
  <c r="E37" i="1"/>
  <c r="D35" i="1" s="1"/>
  <c r="O24" i="1"/>
  <c r="D28" i="1" l="1"/>
  <c r="D26" i="1"/>
  <c r="D33" i="1"/>
  <c r="D36" i="1"/>
  <c r="O37" i="1"/>
  <c r="N30" i="1" s="1"/>
  <c r="D30" i="1"/>
  <c r="D29" i="1"/>
  <c r="D32" i="1"/>
  <c r="D27" i="1"/>
  <c r="D25" i="1"/>
  <c r="D24" i="1"/>
  <c r="D31" i="1"/>
  <c r="D34" i="1"/>
  <c r="D37" i="1" l="1"/>
  <c r="N24" i="1"/>
  <c r="N27" i="1"/>
  <c r="N26" i="1"/>
  <c r="N29" i="1"/>
  <c r="N31" i="1"/>
  <c r="N35" i="1"/>
  <c r="N33" i="1"/>
  <c r="N32" i="1"/>
  <c r="N25" i="1"/>
  <c r="N28" i="1"/>
  <c r="N36" i="1"/>
  <c r="N34" i="1"/>
  <c r="N37" i="1" l="1"/>
</calcChain>
</file>

<file path=xl/sharedStrings.xml><?xml version="1.0" encoding="utf-8"?>
<sst xmlns="http://schemas.openxmlformats.org/spreadsheetml/2006/main" count="72" uniqueCount="33">
  <si>
    <t>Municipio</t>
  </si>
  <si>
    <t>Fondo General de Participaciones</t>
  </si>
  <si>
    <t>Fondo de Fomento</t>
  </si>
  <si>
    <t>Impuesto Especial Sobre Producción y Servicio</t>
  </si>
  <si>
    <t>Impuesto Sobre Automóviles Nuevos</t>
  </si>
  <si>
    <t>Fondo de Compensación del Impuesto Sobre Automóviles Nuevos</t>
  </si>
  <si>
    <t>Montos del Fondo Municipal de Participaciones</t>
  </si>
  <si>
    <t>Municipal                                    (Base 2013 + 70%)</t>
  </si>
  <si>
    <t>Porcentaje</t>
  </si>
  <si>
    <t>Monto (Pesos)</t>
  </si>
  <si>
    <t> TOTAL</t>
  </si>
  <si>
    <t>Fondo de Colaboración Administrativa de Predial</t>
  </si>
  <si>
    <t>Art. 4°-A Fracción I de la Ley de Coordinación Fiscal (Gasolina)</t>
  </si>
  <si>
    <t>Fondo de Fiscalización y Recaudación</t>
  </si>
  <si>
    <t>Fondo de Extracción de Hidrocarburos</t>
  </si>
  <si>
    <t>Art. 3°-B de la Ley de Coordinación Fiscal (Fondo de ISR)</t>
  </si>
  <si>
    <t>(30% del Fondo de Fomento Municipal)</t>
  </si>
  <si>
    <t>CALAKMUL</t>
  </si>
  <si>
    <t>CALKINI</t>
  </si>
  <si>
    <t>CAMPECHE</t>
  </si>
  <si>
    <t>CANDELARIA</t>
  </si>
  <si>
    <t>CARMEN</t>
  </si>
  <si>
    <t>CHAMPOTÓN</t>
  </si>
  <si>
    <t>ESCARCEGA</t>
  </si>
  <si>
    <t>HECELCHAKÁN</t>
  </si>
  <si>
    <t>HOPELCHÉN</t>
  </si>
  <si>
    <t>PALIZADA</t>
  </si>
  <si>
    <t>TENABO</t>
  </si>
  <si>
    <t>DZITBALCHÉ</t>
  </si>
  <si>
    <t>SEYBAPLAYA</t>
  </si>
  <si>
    <t>Incentivo Derivado del Artículo 126 de la Ley de ISR (Enajenación de Bienes)</t>
  </si>
  <si>
    <t>TOTAL DE PARTICIPACIONES FEDERALES ESTIMADAS PARA 2024</t>
  </si>
  <si>
    <t>Con base en el Anexo II del Acuerdo 02/2014 por el que se expiden los Lineamientos para la publicación de la información a que se refiere el artículo 6° de la Ley de Coordinación  Fiscal, a  continuación, se  presentan  los  porcentajes  y  montos estimados de Participaciones Federales correspondiente a los Municipios para el Ejercicio Fiscal 2024: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</si>
</sst>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164" formatCode="&quot;$&quot;#,##0"/>
    <numFmt numFmtId="167" formatCode="0.000000"/>
  </numFmts>
  <fonts count="5" x14ac:knownFonts="1">
    <font>
      <sz val="10"/>
      <name val="Arial"/>
      <family val="2"/>
    </font>
    <font>
      <b/>
      <sz val="6"/>
      <color rgb="FF000000"/>
      <name val="Arial"/>
      <family val="2"/>
    </font>
    <font>
      <b/>
      <sz val="5.5"/>
      <color rgb="FF000000"/>
      <name val="Arial"/>
      <family val="2"/>
    </font>
    <font>
      <sz val="5.5"/>
      <color rgb="FF000000"/>
      <name val="Arial"/>
      <family val="2"/>
    </font>
    <font>
      <b/>
      <sz val="9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6" fontId="2" fillId="3" borderId="1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/>
    </xf>
    <xf numFmtId="6" fontId="2" fillId="4" borderId="13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6" fontId="2" fillId="4" borderId="16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0" fillId="5" borderId="0" xfId="0" applyFill="1"/>
    <xf numFmtId="164" fontId="1" fillId="2" borderId="12" xfId="0" applyNumberFormat="1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/>
    </xf>
    <xf numFmtId="164" fontId="2" fillId="4" borderId="13" xfId="0" applyNumberFormat="1" applyFont="1" applyFill="1" applyBorder="1" applyAlignment="1">
      <alignment horizontal="center" vertical="center"/>
    </xf>
    <xf numFmtId="164" fontId="2" fillId="4" borderId="15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/>
    </xf>
    <xf numFmtId="164" fontId="3" fillId="4" borderId="13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2" fillId="4" borderId="16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top" wrapText="1" indent="5"/>
    </xf>
    <xf numFmtId="0" fontId="0" fillId="5" borderId="0" xfId="0" applyFill="1" applyAlignment="1">
      <alignment horizontal="left" vertical="top" wrapText="1" indent="5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top" wrapText="1" indent="5"/>
    </xf>
    <xf numFmtId="0" fontId="0" fillId="5" borderId="0" xfId="0" applyFill="1" applyAlignment="1">
      <alignment horizontal="left" vertical="top" wrapText="1" indent="5"/>
    </xf>
    <xf numFmtId="9" fontId="2" fillId="2" borderId="14" xfId="0" applyNumberFormat="1" applyFont="1" applyFill="1" applyBorder="1" applyAlignment="1">
      <alignment horizontal="center" vertical="center" wrapText="1"/>
    </xf>
    <xf numFmtId="9" fontId="2" fillId="2" borderId="9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67" fontId="3" fillId="3" borderId="13" xfId="0" applyNumberFormat="1" applyFont="1" applyFill="1" applyBorder="1" applyAlignment="1">
      <alignment horizontal="center" vertical="center"/>
    </xf>
    <xf numFmtId="167" fontId="3" fillId="4" borderId="13" xfId="0" applyNumberFormat="1" applyFont="1" applyFill="1" applyBorder="1" applyAlignment="1">
      <alignment horizontal="center" vertical="center"/>
    </xf>
    <xf numFmtId="167" fontId="2" fillId="4" borderId="15" xfId="0" applyNumberFormat="1" applyFont="1" applyFill="1" applyBorder="1" applyAlignment="1">
      <alignment horizontal="center" vertical="center"/>
    </xf>
    <xf numFmtId="167" fontId="2" fillId="3" borderId="13" xfId="0" applyNumberFormat="1" applyFont="1" applyFill="1" applyBorder="1" applyAlignment="1">
      <alignment horizontal="center" vertical="center"/>
    </xf>
    <xf numFmtId="167" fontId="2" fillId="4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Reportes%20Junio%202012\ZAC-02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Users\carlos_leong\Desktop\Cuadros%20Deuda\Dic-10\16%20MICH%2003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Baja%20California%20Su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tadis-Deuda\Septiembre%202012\Reportes%20Recibidos%20Tercer%20Trimestre\HID-031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Mis%20documentos\jaime\MAR09\16%20MICH%2012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uda\Estadis-Deuda\Septiembre%202013\Reportes%20recibidos\SON-03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_martinez\AppData\Local\Microsoft\Windows\Temporary%20Internet%20Files\Content.Outlook\WRD1MHBP\II%20trim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so\DIC09\16%20MICH%201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06%20COL%2003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deuda%20de%20abril-junio%20(06-08-201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  <cell r="I1" t="str">
            <v>SI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E2" t="str">
            <v>Más</v>
          </cell>
          <cell r="I2" t="str">
            <v>NO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E3" t="str">
            <v>Por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M4" t="str">
            <v>ANÁHUAC</v>
          </cell>
          <cell r="W4" t="str">
            <v>CUOTAS</v>
          </cell>
        </row>
        <row r="5">
          <cell r="M5" t="str">
            <v>ATLÁNTICO</v>
          </cell>
          <cell r="W5" t="str">
            <v>FAIS</v>
          </cell>
        </row>
        <row r="6"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M1" t="str">
            <v>ABNAMRO</v>
          </cell>
        </row>
        <row r="2">
          <cell r="M2" t="str">
            <v>AFIRME</v>
          </cell>
        </row>
        <row r="3">
          <cell r="M3" t="str">
            <v>AMERICAN EXPRESS</v>
          </cell>
        </row>
        <row r="4">
          <cell r="M4" t="str">
            <v>ANÁHUAC</v>
          </cell>
        </row>
        <row r="5">
          <cell r="M5" t="str">
            <v>ATLÁNTICO</v>
          </cell>
        </row>
        <row r="6">
          <cell r="M6" t="str">
            <v>AUTOFIN</v>
          </cell>
        </row>
        <row r="7">
          <cell r="M7" t="str">
            <v>AZTECA</v>
          </cell>
        </row>
        <row r="8">
          <cell r="M8" t="str">
            <v>BAJÍO</v>
          </cell>
        </row>
        <row r="9">
          <cell r="M9" t="str">
            <v>BAMSA</v>
          </cell>
        </row>
        <row r="10">
          <cell r="M10" t="str">
            <v>BANAMEX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Imp.Sobre Nómina</v>
          </cell>
        </row>
        <row r="2">
          <cell r="C2" t="str">
            <v>Tenencia Federal</v>
          </cell>
        </row>
        <row r="3">
          <cell r="C3" t="str">
            <v>Tenencia Local</v>
          </cell>
        </row>
        <row r="4">
          <cell r="C4" t="str">
            <v>Peage por cuotas a casetas</v>
          </cell>
        </row>
        <row r="5">
          <cell r="C5" t="str">
            <v>Otros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W1" t="str">
            <v>TENENCIA</v>
          </cell>
        </row>
        <row r="2">
          <cell r="W2" t="str">
            <v>ISN</v>
          </cell>
        </row>
        <row r="3">
          <cell r="W3" t="str">
            <v>PEAJES</v>
          </cell>
        </row>
        <row r="4">
          <cell r="W4" t="str">
            <v>CUOTAS</v>
          </cell>
        </row>
        <row r="5">
          <cell r="W5" t="str">
            <v>FAIS</v>
          </cell>
        </row>
        <row r="6">
          <cell r="W6" t="str">
            <v>FAFEF</v>
          </cell>
        </row>
        <row r="7">
          <cell r="W7" t="str">
            <v>FORTAMUN</v>
          </cell>
        </row>
        <row r="8">
          <cell r="W8" t="str">
            <v>FONAREC</v>
          </cell>
        </row>
        <row r="9">
          <cell r="W9" t="str">
            <v>PARTICIPACIONES</v>
          </cell>
        </row>
        <row r="10">
          <cell r="W10" t="str">
            <v>OTROS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  <sheetName val="Hoja1"/>
    </sheetNames>
    <sheetDataSet>
      <sheetData sheetId="0"/>
      <sheetData sheetId="1"/>
      <sheetData sheetId="2"/>
      <sheetData sheetId="3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</row>
        <row r="2">
          <cell r="E2" t="str">
            <v>Más</v>
          </cell>
        </row>
        <row r="3">
          <cell r="E3" t="str">
            <v>Por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12" zoomScaleNormal="100" workbookViewId="0">
      <selection activeCell="N26" sqref="N26"/>
    </sheetView>
  </sheetViews>
  <sheetFormatPr baseColWidth="10" defaultRowHeight="12.75" x14ac:dyDescent="0.2"/>
  <cols>
    <col min="1" max="1" width="14.42578125" customWidth="1"/>
    <col min="3" max="3" width="11.42578125" style="17"/>
    <col min="4" max="4" width="11.140625" customWidth="1"/>
    <col min="5" max="5" width="11.42578125" style="17"/>
    <col min="7" max="7" width="11.42578125" style="17"/>
    <col min="9" max="9" width="11.42578125" style="17"/>
    <col min="11" max="11" width="11.42578125" style="17"/>
    <col min="13" max="13" width="14.28515625" style="17" customWidth="1"/>
    <col min="15" max="15" width="13" customWidth="1"/>
  </cols>
  <sheetData>
    <row r="1" spans="1:15" ht="34.5" customHeight="1" x14ac:dyDescent="0.2">
      <c r="A1" s="29" t="s">
        <v>32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thickBo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7.25" customHeight="1" x14ac:dyDescent="0.2">
      <c r="A3" s="40" t="s">
        <v>0</v>
      </c>
      <c r="B3" s="43" t="s">
        <v>1</v>
      </c>
      <c r="C3" s="26"/>
      <c r="D3" s="25" t="s">
        <v>2</v>
      </c>
      <c r="E3" s="26"/>
      <c r="F3" s="25" t="s">
        <v>3</v>
      </c>
      <c r="G3" s="26"/>
      <c r="H3" s="25" t="s">
        <v>4</v>
      </c>
      <c r="I3" s="26"/>
      <c r="J3" s="25" t="s">
        <v>5</v>
      </c>
      <c r="K3" s="26"/>
      <c r="L3" s="25" t="s">
        <v>6</v>
      </c>
      <c r="M3" s="26"/>
      <c r="N3" s="9"/>
      <c r="O3" s="9"/>
    </row>
    <row r="4" spans="1:15" ht="21.75" customHeight="1" thickBot="1" x14ac:dyDescent="0.25">
      <c r="A4" s="41"/>
      <c r="B4" s="44"/>
      <c r="C4" s="28"/>
      <c r="D4" s="33" t="s">
        <v>7</v>
      </c>
      <c r="E4" s="34"/>
      <c r="F4" s="27"/>
      <c r="G4" s="28"/>
      <c r="H4" s="27"/>
      <c r="I4" s="28"/>
      <c r="J4" s="27"/>
      <c r="K4" s="28"/>
      <c r="L4" s="27"/>
      <c r="M4" s="28"/>
      <c r="N4" s="9"/>
      <c r="O4" s="9"/>
    </row>
    <row r="5" spans="1:15" ht="13.5" thickBot="1" x14ac:dyDescent="0.25">
      <c r="A5" s="42"/>
      <c r="B5" s="1" t="s">
        <v>8</v>
      </c>
      <c r="C5" s="10" t="s">
        <v>9</v>
      </c>
      <c r="D5" s="1" t="s">
        <v>8</v>
      </c>
      <c r="E5" s="10" t="s">
        <v>9</v>
      </c>
      <c r="F5" s="1" t="s">
        <v>8</v>
      </c>
      <c r="G5" s="10" t="s">
        <v>9</v>
      </c>
      <c r="H5" s="1" t="s">
        <v>8</v>
      </c>
      <c r="I5" s="10" t="s">
        <v>9</v>
      </c>
      <c r="J5" s="1" t="s">
        <v>8</v>
      </c>
      <c r="K5" s="10" t="s">
        <v>9</v>
      </c>
      <c r="L5" s="1" t="s">
        <v>8</v>
      </c>
      <c r="M5" s="10" t="s">
        <v>9</v>
      </c>
      <c r="N5" s="9"/>
      <c r="O5" s="9"/>
    </row>
    <row r="6" spans="1:15" x14ac:dyDescent="0.2">
      <c r="A6" s="2" t="s">
        <v>17</v>
      </c>
      <c r="B6" s="47">
        <f>ROUND((C6/$C$19)*100,6)</f>
        <v>4.083361</v>
      </c>
      <c r="C6" s="15">
        <v>66725196</v>
      </c>
      <c r="D6" s="47">
        <f>ROUND((E6/$E$19)*100,6)</f>
        <v>4.0932490000000001</v>
      </c>
      <c r="E6" s="15">
        <v>14670434</v>
      </c>
      <c r="F6" s="47">
        <f>ROUND((G6/$G$19)*100,6)</f>
        <v>4.1012240000000002</v>
      </c>
      <c r="G6" s="15">
        <v>471272</v>
      </c>
      <c r="H6" s="47">
        <f>ROUND((I6/$I$19)*100,6)</f>
        <v>4.1159470000000002</v>
      </c>
      <c r="I6" s="15">
        <v>791688</v>
      </c>
      <c r="J6" s="47">
        <f>ROUND((K6/$K$19)*100,6)</f>
        <v>4.120158</v>
      </c>
      <c r="K6" s="15">
        <v>139501</v>
      </c>
      <c r="L6" s="50">
        <f>ROUND((M6/$M$19)*100,6)</f>
        <v>4.0855819999999996</v>
      </c>
      <c r="M6" s="11">
        <f>C6+E6+G6+I6+K6</f>
        <v>82798091</v>
      </c>
      <c r="N6" s="9"/>
      <c r="O6" s="9"/>
    </row>
    <row r="7" spans="1:15" x14ac:dyDescent="0.2">
      <c r="A7" s="4" t="s">
        <v>18</v>
      </c>
      <c r="B7" s="48">
        <f t="shared" ref="B7:B18" si="0">ROUND((C7/$C$19)*100,6)</f>
        <v>4.3154110000000001</v>
      </c>
      <c r="C7" s="16">
        <v>70517072</v>
      </c>
      <c r="D7" s="48">
        <f t="shared" ref="D7:D18" si="1">ROUND((E7/$E$19)*100,6)</f>
        <v>4.3202600000000002</v>
      </c>
      <c r="E7" s="16">
        <v>15484053</v>
      </c>
      <c r="F7" s="48">
        <f t="shared" ref="F7:F18" si="2">ROUND((G7/$G$19)*100,6)</f>
        <v>4.3241719999999999</v>
      </c>
      <c r="G7" s="16">
        <v>496891</v>
      </c>
      <c r="H7" s="48">
        <f t="shared" ref="H7:H18" si="3">ROUND((I7/$I$19)*100,6)</f>
        <v>4.3313920000000001</v>
      </c>
      <c r="I7" s="16">
        <v>833128</v>
      </c>
      <c r="J7" s="48">
        <f t="shared" ref="J7:J18" si="4">ROUND((K7/$K$19)*100,6)</f>
        <v>4.3333709999999996</v>
      </c>
      <c r="K7" s="16">
        <v>146720</v>
      </c>
      <c r="L7" s="51">
        <f t="shared" ref="L7:L18" si="5">ROUND((M7/$M$19)*100,6)</f>
        <v>4.3164999999999996</v>
      </c>
      <c r="M7" s="12">
        <f t="shared" ref="M7:M18" si="6">C7+E7+G7+I7+K7</f>
        <v>87477864</v>
      </c>
      <c r="N7" s="9"/>
      <c r="O7" s="9"/>
    </row>
    <row r="8" spans="1:15" x14ac:dyDescent="0.2">
      <c r="A8" s="2" t="s">
        <v>19</v>
      </c>
      <c r="B8" s="47">
        <f t="shared" si="0"/>
        <v>27.97888</v>
      </c>
      <c r="C8" s="15">
        <v>457195955</v>
      </c>
      <c r="D8" s="47">
        <f t="shared" si="1"/>
        <v>27.915012000000001</v>
      </c>
      <c r="E8" s="15">
        <v>100048964</v>
      </c>
      <c r="F8" s="47">
        <f t="shared" si="2"/>
        <v>27.863499999999998</v>
      </c>
      <c r="G8" s="15">
        <v>3201797</v>
      </c>
      <c r="H8" s="47">
        <f t="shared" si="3"/>
        <v>27.768360999999999</v>
      </c>
      <c r="I8" s="15">
        <v>5341147</v>
      </c>
      <c r="J8" s="47">
        <f t="shared" si="4"/>
        <v>27.741309999999999</v>
      </c>
      <c r="K8" s="15">
        <v>939270</v>
      </c>
      <c r="L8" s="50">
        <f t="shared" si="5"/>
        <v>27.964535000000001</v>
      </c>
      <c r="M8" s="11">
        <f t="shared" si="6"/>
        <v>566727133</v>
      </c>
      <c r="N8" s="9"/>
      <c r="O8" s="9"/>
    </row>
    <row r="9" spans="1:15" x14ac:dyDescent="0.2">
      <c r="A9" s="4" t="s">
        <v>20</v>
      </c>
      <c r="B9" s="48">
        <f t="shared" si="0"/>
        <v>5.3708729999999996</v>
      </c>
      <c r="C9" s="16">
        <v>87764106</v>
      </c>
      <c r="D9" s="48">
        <f t="shared" si="1"/>
        <v>5.3812420000000003</v>
      </c>
      <c r="E9" s="16">
        <v>19286672</v>
      </c>
      <c r="F9" s="48">
        <f t="shared" si="2"/>
        <v>5.3896139999999999</v>
      </c>
      <c r="G9" s="16">
        <v>619321</v>
      </c>
      <c r="H9" s="48">
        <f t="shared" si="3"/>
        <v>5.4050580000000004</v>
      </c>
      <c r="I9" s="16">
        <v>1039644</v>
      </c>
      <c r="J9" s="48">
        <f t="shared" si="4"/>
        <v>5.4094480000000003</v>
      </c>
      <c r="K9" s="16">
        <v>183154</v>
      </c>
      <c r="L9" s="51">
        <f t="shared" si="5"/>
        <v>5.373202</v>
      </c>
      <c r="M9" s="12">
        <f t="shared" si="6"/>
        <v>108892897</v>
      </c>
      <c r="N9" s="9"/>
      <c r="O9" s="9"/>
    </row>
    <row r="10" spans="1:15" x14ac:dyDescent="0.2">
      <c r="A10" s="2" t="s">
        <v>21</v>
      </c>
      <c r="B10" s="47">
        <f t="shared" si="0"/>
        <v>25.310441000000001</v>
      </c>
      <c r="C10" s="15">
        <v>413591653</v>
      </c>
      <c r="D10" s="47">
        <f t="shared" si="1"/>
        <v>25.265463</v>
      </c>
      <c r="E10" s="15">
        <v>90552830</v>
      </c>
      <c r="F10" s="47">
        <f t="shared" si="2"/>
        <v>25.229188000000001</v>
      </c>
      <c r="G10" s="15">
        <v>2899088</v>
      </c>
      <c r="H10" s="47">
        <f t="shared" si="3"/>
        <v>25.162184</v>
      </c>
      <c r="I10" s="15">
        <v>4839858</v>
      </c>
      <c r="J10" s="47">
        <f t="shared" si="4"/>
        <v>25.143177999999999</v>
      </c>
      <c r="K10" s="15">
        <v>851302</v>
      </c>
      <c r="L10" s="50">
        <f t="shared" si="5"/>
        <v>25.300339000000001</v>
      </c>
      <c r="M10" s="11">
        <f t="shared" si="6"/>
        <v>512734731</v>
      </c>
      <c r="N10" s="9"/>
      <c r="O10" s="9"/>
    </row>
    <row r="11" spans="1:15" x14ac:dyDescent="0.2">
      <c r="A11" s="4" t="s">
        <v>22</v>
      </c>
      <c r="B11" s="48">
        <f t="shared" si="0"/>
        <v>7.580762</v>
      </c>
      <c r="C11" s="16">
        <v>123875352</v>
      </c>
      <c r="D11" s="48">
        <f t="shared" si="1"/>
        <v>7.5850299999999997</v>
      </c>
      <c r="E11" s="16">
        <v>27185171</v>
      </c>
      <c r="F11" s="48">
        <f t="shared" si="2"/>
        <v>7.5884900000000002</v>
      </c>
      <c r="G11" s="16">
        <v>871994</v>
      </c>
      <c r="H11" s="48">
        <f t="shared" si="3"/>
        <v>7.5948349999999998</v>
      </c>
      <c r="I11" s="16">
        <v>1460840</v>
      </c>
      <c r="J11" s="48">
        <f t="shared" si="4"/>
        <v>7.5966300000000002</v>
      </c>
      <c r="K11" s="16">
        <v>257208</v>
      </c>
      <c r="L11" s="51">
        <f t="shared" si="5"/>
        <v>7.5817199999999998</v>
      </c>
      <c r="M11" s="12">
        <f t="shared" si="6"/>
        <v>153650565</v>
      </c>
      <c r="N11" s="9"/>
      <c r="O11" s="9"/>
    </row>
    <row r="12" spans="1:15" x14ac:dyDescent="0.2">
      <c r="A12" s="2" t="s">
        <v>28</v>
      </c>
      <c r="B12" s="47">
        <f t="shared" si="0"/>
        <v>1.712531</v>
      </c>
      <c r="C12" s="15">
        <v>27984043</v>
      </c>
      <c r="D12" s="47">
        <f t="shared" si="1"/>
        <v>1.7121850000000001</v>
      </c>
      <c r="E12" s="15">
        <v>6136568</v>
      </c>
      <c r="F12" s="47">
        <f t="shared" si="2"/>
        <v>1.7119120000000001</v>
      </c>
      <c r="G12" s="15">
        <v>196716</v>
      </c>
      <c r="H12" s="47">
        <f t="shared" si="3"/>
        <v>1.7113959999999999</v>
      </c>
      <c r="I12" s="15">
        <v>329181</v>
      </c>
      <c r="J12" s="47">
        <f t="shared" si="4"/>
        <v>1.7112560000000001</v>
      </c>
      <c r="K12" s="15">
        <v>57940</v>
      </c>
      <c r="L12" s="50">
        <f t="shared" si="5"/>
        <v>1.712453</v>
      </c>
      <c r="M12" s="11">
        <f t="shared" si="6"/>
        <v>34704448</v>
      </c>
      <c r="N12" s="9"/>
      <c r="O12" s="9"/>
    </row>
    <row r="13" spans="1:15" x14ac:dyDescent="0.2">
      <c r="A13" s="4" t="s">
        <v>23</v>
      </c>
      <c r="B13" s="48">
        <f t="shared" si="0"/>
        <v>6.484782</v>
      </c>
      <c r="C13" s="16">
        <v>105966217</v>
      </c>
      <c r="D13" s="48">
        <f t="shared" si="1"/>
        <v>6.4962289999999996</v>
      </c>
      <c r="E13" s="16">
        <v>23282849</v>
      </c>
      <c r="F13" s="48">
        <f t="shared" si="2"/>
        <v>6.505452</v>
      </c>
      <c r="G13" s="16">
        <v>747542</v>
      </c>
      <c r="H13" s="48">
        <f t="shared" si="3"/>
        <v>6.5225150000000003</v>
      </c>
      <c r="I13" s="16">
        <v>1254583</v>
      </c>
      <c r="J13" s="48">
        <f t="shared" si="4"/>
        <v>6.527317</v>
      </c>
      <c r="K13" s="16">
        <v>221003</v>
      </c>
      <c r="L13" s="51">
        <f t="shared" si="5"/>
        <v>6.4873529999999997</v>
      </c>
      <c r="M13" s="12">
        <f t="shared" si="6"/>
        <v>131472194</v>
      </c>
      <c r="N13" s="9"/>
      <c r="O13" s="9"/>
    </row>
    <row r="14" spans="1:15" x14ac:dyDescent="0.2">
      <c r="A14" s="2" t="s">
        <v>24</v>
      </c>
      <c r="B14" s="47">
        <f t="shared" si="0"/>
        <v>3.9024209999999999</v>
      </c>
      <c r="C14" s="15">
        <v>63768500</v>
      </c>
      <c r="D14" s="47">
        <f t="shared" si="1"/>
        <v>3.9123730000000001</v>
      </c>
      <c r="E14" s="15">
        <v>14022165</v>
      </c>
      <c r="F14" s="47">
        <f t="shared" si="2"/>
        <v>3.9204050000000001</v>
      </c>
      <c r="G14" s="15">
        <v>450494</v>
      </c>
      <c r="H14" s="47">
        <f t="shared" si="3"/>
        <v>3.9352209999999999</v>
      </c>
      <c r="I14" s="15">
        <v>756926</v>
      </c>
      <c r="J14" s="47">
        <f t="shared" si="4"/>
        <v>3.9394629999999999</v>
      </c>
      <c r="K14" s="15">
        <v>133383</v>
      </c>
      <c r="L14" s="50">
        <f t="shared" si="5"/>
        <v>3.9046560000000001</v>
      </c>
      <c r="M14" s="11">
        <f t="shared" si="6"/>
        <v>79131468</v>
      </c>
      <c r="N14" s="9"/>
      <c r="O14" s="9"/>
    </row>
    <row r="15" spans="1:15" x14ac:dyDescent="0.2">
      <c r="A15" s="4" t="s">
        <v>25</v>
      </c>
      <c r="B15" s="48">
        <f t="shared" si="0"/>
        <v>4.8810279999999997</v>
      </c>
      <c r="C15" s="16">
        <v>79759668</v>
      </c>
      <c r="D15" s="48">
        <f t="shared" si="1"/>
        <v>4.8930369999999996</v>
      </c>
      <c r="E15" s="16">
        <v>17536919</v>
      </c>
      <c r="F15" s="48">
        <f t="shared" si="2"/>
        <v>4.9027200000000004</v>
      </c>
      <c r="G15" s="16">
        <v>563372</v>
      </c>
      <c r="H15" s="48">
        <f t="shared" si="3"/>
        <v>4.9206149999999997</v>
      </c>
      <c r="I15" s="16">
        <v>946463</v>
      </c>
      <c r="J15" s="48">
        <f t="shared" si="4"/>
        <v>4.925694</v>
      </c>
      <c r="K15" s="16">
        <v>166775</v>
      </c>
      <c r="L15" s="51">
        <f t="shared" si="5"/>
        <v>4.8837250000000001</v>
      </c>
      <c r="M15" s="12">
        <f t="shared" si="6"/>
        <v>98973197</v>
      </c>
      <c r="N15" s="9"/>
      <c r="O15" s="9"/>
    </row>
    <row r="16" spans="1:15" x14ac:dyDescent="0.2">
      <c r="A16" s="2" t="s">
        <v>26</v>
      </c>
      <c r="B16" s="47">
        <f t="shared" si="0"/>
        <v>3.8934929999999999</v>
      </c>
      <c r="C16" s="15">
        <v>63622609</v>
      </c>
      <c r="D16" s="47">
        <f t="shared" si="1"/>
        <v>3.922498</v>
      </c>
      <c r="E16" s="15">
        <v>14058451</v>
      </c>
      <c r="F16" s="47">
        <f t="shared" si="2"/>
        <v>3.945894</v>
      </c>
      <c r="G16" s="15">
        <v>453423</v>
      </c>
      <c r="H16" s="47">
        <f t="shared" si="3"/>
        <v>3.9890979999999998</v>
      </c>
      <c r="I16" s="15">
        <v>767289</v>
      </c>
      <c r="J16" s="47">
        <f t="shared" si="4"/>
        <v>4.001398</v>
      </c>
      <c r="K16" s="15">
        <v>135480</v>
      </c>
      <c r="L16" s="50">
        <f t="shared" si="5"/>
        <v>3.900007</v>
      </c>
      <c r="M16" s="11">
        <f t="shared" si="6"/>
        <v>79037252</v>
      </c>
      <c r="N16" s="9"/>
      <c r="O16" s="9"/>
    </row>
    <row r="17" spans="1:15" x14ac:dyDescent="0.2">
      <c r="A17" s="4" t="s">
        <v>29</v>
      </c>
      <c r="B17" s="48">
        <f t="shared" si="0"/>
        <v>1.5720449999999999</v>
      </c>
      <c r="C17" s="16">
        <v>25688404</v>
      </c>
      <c r="D17" s="48">
        <f t="shared" si="1"/>
        <v>1.571782</v>
      </c>
      <c r="E17" s="16">
        <v>5633353</v>
      </c>
      <c r="F17" s="48">
        <f t="shared" si="2"/>
        <v>1.5715589999999999</v>
      </c>
      <c r="G17" s="16">
        <v>180588</v>
      </c>
      <c r="H17" s="48">
        <f t="shared" si="3"/>
        <v>1.57118</v>
      </c>
      <c r="I17" s="16">
        <v>302211</v>
      </c>
      <c r="J17" s="48">
        <f>ROUND((K17/$K$19)*100,6)</f>
        <v>1.571083</v>
      </c>
      <c r="K17" s="16">
        <v>53194</v>
      </c>
      <c r="L17" s="51">
        <f t="shared" si="5"/>
        <v>1.5719860000000001</v>
      </c>
      <c r="M17" s="12">
        <f t="shared" si="6"/>
        <v>31857750</v>
      </c>
      <c r="N17" s="9"/>
      <c r="O17" s="9"/>
    </row>
    <row r="18" spans="1:15" ht="13.5" thickBot="1" x14ac:dyDescent="0.25">
      <c r="A18" s="2" t="s">
        <v>27</v>
      </c>
      <c r="B18" s="47">
        <f t="shared" si="0"/>
        <v>2.9139729999999999</v>
      </c>
      <c r="C18" s="15">
        <v>47616506</v>
      </c>
      <c r="D18" s="47">
        <f t="shared" si="1"/>
        <v>2.9316390000000001</v>
      </c>
      <c r="E18" s="15">
        <v>10507157</v>
      </c>
      <c r="F18" s="47">
        <f t="shared" si="2"/>
        <v>2.9458690000000001</v>
      </c>
      <c r="G18" s="15">
        <v>338510</v>
      </c>
      <c r="H18" s="47">
        <f t="shared" si="3"/>
        <v>2.9721989999999998</v>
      </c>
      <c r="I18" s="15">
        <v>571692</v>
      </c>
      <c r="J18" s="47">
        <f t="shared" si="4"/>
        <v>2.9796939999999998</v>
      </c>
      <c r="K18" s="15">
        <v>100887</v>
      </c>
      <c r="L18" s="50">
        <f t="shared" si="5"/>
        <v>2.9179400000000002</v>
      </c>
      <c r="M18" s="11">
        <f t="shared" si="6"/>
        <v>59134752</v>
      </c>
      <c r="N18" s="9"/>
      <c r="O18" s="9"/>
    </row>
    <row r="19" spans="1:15" ht="13.5" thickBot="1" x14ac:dyDescent="0.25">
      <c r="A19" s="6" t="s">
        <v>10</v>
      </c>
      <c r="B19" s="49">
        <f>SUM(B6:B18)-0.000001</f>
        <v>100</v>
      </c>
      <c r="C19" s="13">
        <f>SUM(C6:C18)</f>
        <v>1634075281</v>
      </c>
      <c r="D19" s="49">
        <f>SUM(D6:D18)+0.000001</f>
        <v>100.00000000000001</v>
      </c>
      <c r="E19" s="13">
        <f t="shared" ref="E19:K19" si="7">SUM(E6:E18)</f>
        <v>358405586</v>
      </c>
      <c r="F19" s="49">
        <f>SUM(F6:F18)+0.000001</f>
        <v>99.999999999999986</v>
      </c>
      <c r="G19" s="13">
        <f t="shared" si="7"/>
        <v>11491008</v>
      </c>
      <c r="H19" s="49">
        <f>SUM(H6:H18)-0.000001</f>
        <v>99.999999999999986</v>
      </c>
      <c r="I19" s="13">
        <f t="shared" si="7"/>
        <v>19234650</v>
      </c>
      <c r="J19" s="49">
        <f>SUM(J6:J18)</f>
        <v>100.00000000000001</v>
      </c>
      <c r="K19" s="13">
        <f t="shared" si="7"/>
        <v>3385817</v>
      </c>
      <c r="L19" s="49">
        <f>SUM(L6:L18)+0.000002</f>
        <v>100</v>
      </c>
      <c r="M19" s="18">
        <f t="shared" ref="M19" si="8">SUM(M6:M18)</f>
        <v>2026592342</v>
      </c>
      <c r="N19" s="9"/>
      <c r="O19" s="9"/>
    </row>
    <row r="20" spans="1:15" ht="12.75" customHeight="1" thickBot="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9"/>
      <c r="O20" s="9"/>
    </row>
    <row r="21" spans="1:15" ht="17.25" customHeight="1" x14ac:dyDescent="0.2">
      <c r="A21" s="36" t="s">
        <v>0</v>
      </c>
      <c r="B21" s="39" t="s">
        <v>11</v>
      </c>
      <c r="C21" s="22"/>
      <c r="D21" s="21" t="s">
        <v>12</v>
      </c>
      <c r="E21" s="45"/>
      <c r="F21" s="21" t="s">
        <v>13</v>
      </c>
      <c r="G21" s="22"/>
      <c r="H21" s="21" t="s">
        <v>14</v>
      </c>
      <c r="I21" s="22"/>
      <c r="J21" s="21" t="s">
        <v>15</v>
      </c>
      <c r="K21" s="22"/>
      <c r="L21" s="21" t="s">
        <v>30</v>
      </c>
      <c r="M21" s="22"/>
      <c r="N21" s="21" t="s">
        <v>31</v>
      </c>
      <c r="O21" s="22"/>
    </row>
    <row r="22" spans="1:15" ht="18.75" customHeight="1" thickBot="1" x14ac:dyDescent="0.25">
      <c r="A22" s="37"/>
      <c r="B22" s="31" t="s">
        <v>16</v>
      </c>
      <c r="C22" s="32"/>
      <c r="D22" s="23"/>
      <c r="E22" s="46"/>
      <c r="F22" s="23"/>
      <c r="G22" s="24"/>
      <c r="H22" s="23"/>
      <c r="I22" s="24"/>
      <c r="J22" s="23"/>
      <c r="K22" s="24"/>
      <c r="L22" s="23"/>
      <c r="M22" s="24"/>
      <c r="N22" s="23"/>
      <c r="O22" s="24"/>
    </row>
    <row r="23" spans="1:15" ht="13.5" thickBot="1" x14ac:dyDescent="0.25">
      <c r="A23" s="38"/>
      <c r="B23" s="8" t="s">
        <v>8</v>
      </c>
      <c r="C23" s="14" t="s">
        <v>9</v>
      </c>
      <c r="D23" s="8" t="s">
        <v>8</v>
      </c>
      <c r="E23" s="14" t="s">
        <v>9</v>
      </c>
      <c r="F23" s="8" t="s">
        <v>8</v>
      </c>
      <c r="G23" s="14" t="s">
        <v>9</v>
      </c>
      <c r="H23" s="8" t="s">
        <v>8</v>
      </c>
      <c r="I23" s="14" t="s">
        <v>9</v>
      </c>
      <c r="J23" s="8" t="s">
        <v>8</v>
      </c>
      <c r="K23" s="14" t="s">
        <v>9</v>
      </c>
      <c r="L23" s="8" t="s">
        <v>8</v>
      </c>
      <c r="M23" s="14" t="s">
        <v>9</v>
      </c>
      <c r="N23" s="1" t="s">
        <v>8</v>
      </c>
      <c r="O23" s="1" t="s">
        <v>9</v>
      </c>
    </row>
    <row r="24" spans="1:15" x14ac:dyDescent="0.2">
      <c r="A24" s="2" t="s">
        <v>17</v>
      </c>
      <c r="B24" s="47">
        <f>ROUND((C24/$C$37)*100,6)</f>
        <v>4.9107849999999997</v>
      </c>
      <c r="C24" s="15">
        <v>4541367</v>
      </c>
      <c r="D24" s="47">
        <f>ROUND((E24/$E$37)*100,6)</f>
        <v>3.2460749999999998</v>
      </c>
      <c r="E24" s="15">
        <v>1804104</v>
      </c>
      <c r="F24" s="47">
        <f>ROUND((G24/$G$37)*100,6)</f>
        <v>4.0824040000000004</v>
      </c>
      <c r="G24" s="15">
        <v>3108136</v>
      </c>
      <c r="H24" s="47">
        <f>ROUND((I24/$I$37)*100,6)</f>
        <v>4.8419540000000003</v>
      </c>
      <c r="I24" s="15">
        <v>14304350</v>
      </c>
      <c r="J24" s="47">
        <f>ROUND((K24/$K$37)*100,6)</f>
        <v>3.9489770000000002</v>
      </c>
      <c r="K24" s="15">
        <v>9744904</v>
      </c>
      <c r="L24" s="47">
        <f>ROUND((M24/$M$37)*100,6)</f>
        <v>4.2712979999999998</v>
      </c>
      <c r="M24" s="15">
        <v>90852</v>
      </c>
      <c r="N24" s="50">
        <f t="shared" ref="N24:N36" si="9">ROUND((O24/$O$37)*100,6)</f>
        <v>4.1641300000000001</v>
      </c>
      <c r="O24" s="3">
        <f t="shared" ref="O24:O36" si="10">C24+E24+G24+I24+K24+M6+M24</f>
        <v>116391804</v>
      </c>
    </row>
    <row r="25" spans="1:15" x14ac:dyDescent="0.2">
      <c r="A25" s="4" t="s">
        <v>18</v>
      </c>
      <c r="B25" s="48">
        <f t="shared" ref="B25:B36" si="11">ROUND((C25/$C$37)*100,6)</f>
        <v>4.9603659999999996</v>
      </c>
      <c r="C25" s="16">
        <v>4587218</v>
      </c>
      <c r="D25" s="48">
        <f t="shared" ref="D25:D36" si="12">ROUND((E25/$E$37)*100,6)</f>
        <v>4.223427</v>
      </c>
      <c r="E25" s="16">
        <v>2347297</v>
      </c>
      <c r="F25" s="48">
        <f t="shared" ref="F25:F36" si="13">ROUND((G25/$G$37)*100,6)</f>
        <v>4.4282430000000002</v>
      </c>
      <c r="G25" s="16">
        <v>3371440</v>
      </c>
      <c r="H25" s="48">
        <f t="shared" ref="H25:H36" si="14">ROUND((I25/$I$37)*100,6)</f>
        <v>4.9287190000000001</v>
      </c>
      <c r="I25" s="16">
        <v>14560677</v>
      </c>
      <c r="J25" s="48">
        <f>ROUND((K25/$K$37)*100,6)</f>
        <v>2.2412670000000001</v>
      </c>
      <c r="K25" s="16">
        <v>5530783</v>
      </c>
      <c r="L25" s="48">
        <f t="shared" ref="L25:L36" si="15">ROUND((M25/$M$37)*100,6)</f>
        <v>5.2337639999999999</v>
      </c>
      <c r="M25" s="16">
        <v>111324</v>
      </c>
      <c r="N25" s="51">
        <f t="shared" si="9"/>
        <v>4.2211860000000003</v>
      </c>
      <c r="O25" s="5">
        <f t="shared" si="10"/>
        <v>117986603</v>
      </c>
    </row>
    <row r="26" spans="1:15" x14ac:dyDescent="0.2">
      <c r="A26" s="2" t="s">
        <v>19</v>
      </c>
      <c r="B26" s="47">
        <f t="shared" si="11"/>
        <v>29.127579999999998</v>
      </c>
      <c r="C26" s="15">
        <v>26936431</v>
      </c>
      <c r="D26" s="47">
        <f t="shared" si="12"/>
        <v>33.516222999999997</v>
      </c>
      <c r="E26" s="15">
        <v>18627654</v>
      </c>
      <c r="F26" s="47">
        <f t="shared" si="13"/>
        <v>28.910747000000001</v>
      </c>
      <c r="G26" s="15">
        <v>22011179</v>
      </c>
      <c r="H26" s="47">
        <f t="shared" si="14"/>
        <v>22.349772000000002</v>
      </c>
      <c r="I26" s="15">
        <v>66026852</v>
      </c>
      <c r="J26" s="47">
        <f t="shared" ref="J26:J36" si="16">ROUND((K26/$K$37)*100,6)</f>
        <v>26.274391999999999</v>
      </c>
      <c r="K26" s="15">
        <v>64837408</v>
      </c>
      <c r="L26" s="47">
        <f t="shared" si="15"/>
        <v>26.880047000000001</v>
      </c>
      <c r="M26" s="15">
        <v>571748</v>
      </c>
      <c r="N26" s="50">
        <f t="shared" si="9"/>
        <v>27.395690999999999</v>
      </c>
      <c r="O26" s="3">
        <f t="shared" si="10"/>
        <v>765738405</v>
      </c>
    </row>
    <row r="27" spans="1:15" x14ac:dyDescent="0.2">
      <c r="A27" s="4" t="s">
        <v>20</v>
      </c>
      <c r="B27" s="48">
        <f t="shared" si="11"/>
        <v>6.0520440000000004</v>
      </c>
      <c r="C27" s="16">
        <v>5596773</v>
      </c>
      <c r="D27" s="48">
        <f t="shared" si="12"/>
        <v>4.755401</v>
      </c>
      <c r="E27" s="16">
        <v>2642958</v>
      </c>
      <c r="F27" s="48">
        <f t="shared" si="13"/>
        <v>5.3505669999999999</v>
      </c>
      <c r="G27" s="16">
        <v>4073651</v>
      </c>
      <c r="H27" s="48">
        <f t="shared" si="14"/>
        <v>6.0354279999999996</v>
      </c>
      <c r="I27" s="16">
        <v>17830174</v>
      </c>
      <c r="J27" s="48">
        <f t="shared" si="16"/>
        <v>4.6177830000000002</v>
      </c>
      <c r="K27" s="16">
        <v>11395318</v>
      </c>
      <c r="L27" s="48">
        <f t="shared" si="15"/>
        <v>5.5811960000000003</v>
      </c>
      <c r="M27" s="16">
        <v>118714</v>
      </c>
      <c r="N27" s="51">
        <f t="shared" si="9"/>
        <v>5.3862189999999996</v>
      </c>
      <c r="O27" s="5">
        <f t="shared" si="10"/>
        <v>150550485</v>
      </c>
    </row>
    <row r="28" spans="1:15" x14ac:dyDescent="0.2">
      <c r="A28" s="2" t="s">
        <v>21</v>
      </c>
      <c r="B28" s="47">
        <f t="shared" si="11"/>
        <v>26.657862000000002</v>
      </c>
      <c r="C28" s="15">
        <v>24652500</v>
      </c>
      <c r="D28" s="47">
        <f t="shared" si="12"/>
        <v>28.275068999999998</v>
      </c>
      <c r="E28" s="15">
        <v>15714724</v>
      </c>
      <c r="F28" s="47">
        <f t="shared" si="13"/>
        <v>26.321200999999999</v>
      </c>
      <c r="G28" s="15">
        <v>20039630</v>
      </c>
      <c r="H28" s="47">
        <f t="shared" si="14"/>
        <v>22.587907000000001</v>
      </c>
      <c r="I28" s="15">
        <v>66730362</v>
      </c>
      <c r="J28" s="47">
        <f t="shared" si="16"/>
        <v>42.455874000000001</v>
      </c>
      <c r="K28" s="15">
        <v>104768506</v>
      </c>
      <c r="L28" s="47">
        <f t="shared" si="15"/>
        <v>22.982226000000001</v>
      </c>
      <c r="M28" s="15">
        <v>488840</v>
      </c>
      <c r="N28" s="50">
        <f t="shared" si="9"/>
        <v>26.658363000000001</v>
      </c>
      <c r="O28" s="3">
        <f t="shared" si="10"/>
        <v>745129293</v>
      </c>
    </row>
    <row r="29" spans="1:15" x14ac:dyDescent="0.2">
      <c r="A29" s="4" t="s">
        <v>22</v>
      </c>
      <c r="B29" s="48">
        <f t="shared" si="11"/>
        <v>9.2693019999999997</v>
      </c>
      <c r="C29" s="16">
        <v>8572010</v>
      </c>
      <c r="D29" s="48">
        <f t="shared" si="12"/>
        <v>7.8534800000000002</v>
      </c>
      <c r="E29" s="16">
        <v>4364809</v>
      </c>
      <c r="F29" s="48">
        <f t="shared" si="13"/>
        <v>7.4241010000000003</v>
      </c>
      <c r="G29" s="16">
        <v>5652335</v>
      </c>
      <c r="H29" s="48">
        <f t="shared" si="14"/>
        <v>9.087866</v>
      </c>
      <c r="I29" s="16">
        <v>26847842</v>
      </c>
      <c r="J29" s="48">
        <f t="shared" si="16"/>
        <v>3.9732409999999998</v>
      </c>
      <c r="K29" s="16">
        <v>9804781</v>
      </c>
      <c r="L29" s="48">
        <f t="shared" si="15"/>
        <v>8.2745700000000006</v>
      </c>
      <c r="M29" s="16">
        <v>176003</v>
      </c>
      <c r="N29" s="51">
        <f t="shared" si="9"/>
        <v>7.4798020000000003</v>
      </c>
      <c r="O29" s="5">
        <f t="shared" si="10"/>
        <v>209068345</v>
      </c>
    </row>
    <row r="30" spans="1:15" x14ac:dyDescent="0.2">
      <c r="A30" s="2" t="s">
        <v>28</v>
      </c>
      <c r="B30" s="47">
        <f t="shared" si="11"/>
        <v>2.0022220000000002</v>
      </c>
      <c r="C30" s="15">
        <v>1851603</v>
      </c>
      <c r="D30" s="47">
        <f t="shared" si="12"/>
        <v>1.737879</v>
      </c>
      <c r="E30" s="15">
        <v>965879</v>
      </c>
      <c r="F30" s="47">
        <f t="shared" si="13"/>
        <v>1.783323</v>
      </c>
      <c r="G30" s="15">
        <v>1357732</v>
      </c>
      <c r="H30" s="47">
        <f t="shared" si="14"/>
        <v>1.815598</v>
      </c>
      <c r="I30" s="15">
        <v>5363732</v>
      </c>
      <c r="J30" s="47">
        <f t="shared" si="16"/>
        <v>1.40402</v>
      </c>
      <c r="K30" s="15">
        <v>3464706</v>
      </c>
      <c r="L30" s="47">
        <f t="shared" si="15"/>
        <v>2.9473889999999998</v>
      </c>
      <c r="M30" s="15">
        <v>62692</v>
      </c>
      <c r="N30" s="50">
        <f t="shared" si="9"/>
        <v>1.709087</v>
      </c>
      <c r="O30" s="3">
        <f t="shared" si="10"/>
        <v>47770792</v>
      </c>
    </row>
    <row r="31" spans="1:15" x14ac:dyDescent="0.2">
      <c r="A31" s="4" t="s">
        <v>23</v>
      </c>
      <c r="B31" s="48">
        <f t="shared" si="11"/>
        <v>5.7725229999999996</v>
      </c>
      <c r="C31" s="16">
        <v>5338280</v>
      </c>
      <c r="D31" s="48">
        <f t="shared" si="12"/>
        <v>5.7842520000000004</v>
      </c>
      <c r="E31" s="16">
        <v>3214773</v>
      </c>
      <c r="F31" s="48">
        <f t="shared" si="13"/>
        <v>6.3143520000000004</v>
      </c>
      <c r="G31" s="16">
        <v>4807428</v>
      </c>
      <c r="H31" s="48">
        <f t="shared" si="14"/>
        <v>6.5568720000000003</v>
      </c>
      <c r="I31" s="16">
        <v>19370651</v>
      </c>
      <c r="J31" s="48">
        <f t="shared" si="16"/>
        <v>3.9561959999999998</v>
      </c>
      <c r="K31" s="16">
        <v>9762718</v>
      </c>
      <c r="L31" s="48">
        <f t="shared" si="15"/>
        <v>6.7021459999999999</v>
      </c>
      <c r="M31" s="16">
        <v>142557</v>
      </c>
      <c r="N31" s="51">
        <f t="shared" si="9"/>
        <v>6.2290530000000004</v>
      </c>
      <c r="O31" s="5">
        <f t="shared" si="10"/>
        <v>174108601</v>
      </c>
    </row>
    <row r="32" spans="1:15" x14ac:dyDescent="0.2">
      <c r="A32" s="2" t="s">
        <v>24</v>
      </c>
      <c r="B32" s="47">
        <f t="shared" si="11"/>
        <v>3.4479030000000002</v>
      </c>
      <c r="C32" s="15">
        <v>3188531</v>
      </c>
      <c r="D32" s="47">
        <f t="shared" si="12"/>
        <v>3.0808010000000001</v>
      </c>
      <c r="E32" s="15">
        <v>1712248</v>
      </c>
      <c r="F32" s="47">
        <f t="shared" si="13"/>
        <v>3.8087719999999998</v>
      </c>
      <c r="G32" s="15">
        <v>2899806</v>
      </c>
      <c r="H32" s="47">
        <f t="shared" si="14"/>
        <v>4.520664</v>
      </c>
      <c r="I32" s="15">
        <v>13355178</v>
      </c>
      <c r="J32" s="47">
        <f t="shared" si="16"/>
        <v>1.9101429999999999</v>
      </c>
      <c r="K32" s="15">
        <v>4713667</v>
      </c>
      <c r="L32" s="47">
        <f t="shared" si="15"/>
        <v>4.2888339999999996</v>
      </c>
      <c r="M32" s="15">
        <v>91225</v>
      </c>
      <c r="N32" s="50">
        <f t="shared" si="9"/>
        <v>3.7598630000000002</v>
      </c>
      <c r="O32" s="3">
        <f t="shared" si="10"/>
        <v>105092123</v>
      </c>
    </row>
    <row r="33" spans="1:15" x14ac:dyDescent="0.2">
      <c r="A33" s="4" t="s">
        <v>25</v>
      </c>
      <c r="B33" s="48">
        <f t="shared" si="11"/>
        <v>3.9750429999999999</v>
      </c>
      <c r="C33" s="16">
        <v>3676017</v>
      </c>
      <c r="D33" s="48">
        <f t="shared" si="12"/>
        <v>3.9883929999999999</v>
      </c>
      <c r="E33" s="16">
        <v>2216670</v>
      </c>
      <c r="F33" s="48">
        <f t="shared" si="13"/>
        <v>4.5572869999999996</v>
      </c>
      <c r="G33" s="16">
        <v>3469688</v>
      </c>
      <c r="H33" s="48">
        <f t="shared" si="14"/>
        <v>6.0222040000000003</v>
      </c>
      <c r="I33" s="16">
        <v>17791106</v>
      </c>
      <c r="J33" s="48">
        <f t="shared" si="16"/>
        <v>2.4215460000000002</v>
      </c>
      <c r="K33" s="16">
        <v>5975658</v>
      </c>
      <c r="L33" s="48">
        <f t="shared" si="15"/>
        <v>5.1697790000000001</v>
      </c>
      <c r="M33" s="16">
        <v>109963</v>
      </c>
      <c r="N33" s="51">
        <f t="shared" si="9"/>
        <v>4.730137</v>
      </c>
      <c r="O33" s="5">
        <f t="shared" si="10"/>
        <v>132212299</v>
      </c>
    </row>
    <row r="34" spans="1:15" x14ac:dyDescent="0.2">
      <c r="A34" s="2" t="s">
        <v>26</v>
      </c>
      <c r="B34" s="47">
        <f t="shared" si="11"/>
        <v>0.85675599999999996</v>
      </c>
      <c r="C34" s="15">
        <v>792306</v>
      </c>
      <c r="D34" s="47">
        <f t="shared" si="12"/>
        <v>0.82985500000000001</v>
      </c>
      <c r="E34" s="15">
        <v>461217</v>
      </c>
      <c r="F34" s="47">
        <f t="shared" si="13"/>
        <v>3.017182</v>
      </c>
      <c r="G34" s="15">
        <v>2297130</v>
      </c>
      <c r="H34" s="47">
        <f t="shared" si="14"/>
        <v>5.9468389999999998</v>
      </c>
      <c r="I34" s="15">
        <v>17568459</v>
      </c>
      <c r="J34" s="47">
        <f t="shared" si="16"/>
        <v>3.8838349999999999</v>
      </c>
      <c r="K34" s="15">
        <v>9584152</v>
      </c>
      <c r="L34" s="47">
        <f t="shared" si="15"/>
        <v>2.2867510000000002</v>
      </c>
      <c r="M34" s="15">
        <v>48640</v>
      </c>
      <c r="N34" s="50">
        <f t="shared" si="9"/>
        <v>3.927908</v>
      </c>
      <c r="O34" s="3">
        <f t="shared" si="10"/>
        <v>109789156</v>
      </c>
    </row>
    <row r="35" spans="1:15" x14ac:dyDescent="0.2">
      <c r="A35" s="4" t="s">
        <v>29</v>
      </c>
      <c r="B35" s="48">
        <f t="shared" si="11"/>
        <v>1.831488</v>
      </c>
      <c r="C35" s="16">
        <v>1693713</v>
      </c>
      <c r="D35" s="48">
        <f t="shared" si="12"/>
        <v>1.6049960000000001</v>
      </c>
      <c r="E35" s="16">
        <v>892025</v>
      </c>
      <c r="F35" s="48">
        <f t="shared" si="13"/>
        <v>1.5562279999999999</v>
      </c>
      <c r="G35" s="16">
        <v>1184833</v>
      </c>
      <c r="H35" s="48">
        <f t="shared" si="14"/>
        <v>1.8075399999999999</v>
      </c>
      <c r="I35" s="16">
        <v>5339927</v>
      </c>
      <c r="J35" s="48">
        <f t="shared" si="16"/>
        <v>1.4682010000000001</v>
      </c>
      <c r="K35" s="16">
        <v>3623084</v>
      </c>
      <c r="L35" s="48">
        <f t="shared" si="15"/>
        <v>2.8566530000000001</v>
      </c>
      <c r="M35" s="16">
        <v>60762</v>
      </c>
      <c r="N35" s="51">
        <f t="shared" si="9"/>
        <v>1.59751</v>
      </c>
      <c r="O35" s="5">
        <f t="shared" si="10"/>
        <v>44652094</v>
      </c>
    </row>
    <row r="36" spans="1:15" ht="13.5" thickBot="1" x14ac:dyDescent="0.25">
      <c r="A36" s="2" t="s">
        <v>27</v>
      </c>
      <c r="B36" s="47">
        <f t="shared" si="11"/>
        <v>1.1361250000000001</v>
      </c>
      <c r="C36" s="15">
        <v>1050659</v>
      </c>
      <c r="D36" s="47">
        <f t="shared" si="12"/>
        <v>1.104149</v>
      </c>
      <c r="E36" s="15">
        <v>613664</v>
      </c>
      <c r="F36" s="47">
        <f t="shared" si="13"/>
        <v>2.445592</v>
      </c>
      <c r="G36" s="15">
        <v>1861950</v>
      </c>
      <c r="H36" s="47">
        <f t="shared" si="14"/>
        <v>3.498637</v>
      </c>
      <c r="I36" s="15">
        <v>10335854</v>
      </c>
      <c r="J36" s="47">
        <f t="shared" si="16"/>
        <v>1.4445250000000001</v>
      </c>
      <c r="K36" s="15">
        <v>3564659</v>
      </c>
      <c r="L36" s="47">
        <f t="shared" si="15"/>
        <v>2.5253459999999999</v>
      </c>
      <c r="M36" s="15">
        <v>53715</v>
      </c>
      <c r="N36" s="50">
        <f t="shared" si="9"/>
        <v>2.7410510000000001</v>
      </c>
      <c r="O36" s="3">
        <f t="shared" si="10"/>
        <v>76615253</v>
      </c>
    </row>
    <row r="37" spans="1:15" ht="13.5" thickBot="1" x14ac:dyDescent="0.25">
      <c r="A37" s="6" t="s">
        <v>10</v>
      </c>
      <c r="B37" s="49">
        <f>SUM(B24:B36)+0.000001</f>
        <v>100.00000000000001</v>
      </c>
      <c r="C37" s="13">
        <f t="shared" ref="C37" si="17">SUM(C24:C36)</f>
        <v>92477408</v>
      </c>
      <c r="D37" s="49">
        <f>SUM(D24:D36)</f>
        <v>100</v>
      </c>
      <c r="E37" s="13">
        <f t="shared" ref="E37" si="18">SUM(E24:E36)</f>
        <v>55578022</v>
      </c>
      <c r="F37" s="49">
        <f>SUM(F24:F36)+0.000001</f>
        <v>100</v>
      </c>
      <c r="G37" s="13">
        <f>SUM(G24:G36)</f>
        <v>76134938</v>
      </c>
      <c r="H37" s="49">
        <f>SUM(H24:H36)</f>
        <v>100</v>
      </c>
      <c r="I37" s="13">
        <f t="shared" ref="I37" si="19">SUM(I24:I36)</f>
        <v>295425164</v>
      </c>
      <c r="J37" s="49">
        <f>SUM(J24:J36)</f>
        <v>100.00000000000003</v>
      </c>
      <c r="K37" s="13">
        <f t="shared" ref="K37" si="20">SUM(K24:K36)</f>
        <v>246770344</v>
      </c>
      <c r="L37" s="49">
        <f>SUM(L24:L36)+0.000001</f>
        <v>99.999999999999986</v>
      </c>
      <c r="M37" s="13">
        <f t="shared" ref="M37" si="21">SUM(M24:M36)</f>
        <v>2127035</v>
      </c>
      <c r="N37" s="49">
        <f>ROUND(SUM(N24:N36),0)</f>
        <v>100</v>
      </c>
      <c r="O37" s="7">
        <f>SUM(O24:O36)</f>
        <v>2795105253</v>
      </c>
    </row>
  </sheetData>
  <mergeCells count="19">
    <mergeCell ref="F21:G22"/>
    <mergeCell ref="H21:I22"/>
    <mergeCell ref="J21:K22"/>
    <mergeCell ref="N21:O22"/>
    <mergeCell ref="J3:K4"/>
    <mergeCell ref="L21:M22"/>
    <mergeCell ref="A1:O1"/>
    <mergeCell ref="B22:C22"/>
    <mergeCell ref="L3:M4"/>
    <mergeCell ref="D4:E4"/>
    <mergeCell ref="A20:M20"/>
    <mergeCell ref="A21:A23"/>
    <mergeCell ref="B21:C21"/>
    <mergeCell ref="A3:A5"/>
    <mergeCell ref="B3:C4"/>
    <mergeCell ref="D3:E3"/>
    <mergeCell ref="F3:G4"/>
    <mergeCell ref="H3:I4"/>
    <mergeCell ref="D21:E22"/>
  </mergeCells>
  <pageMargins left="0.7" right="0.7" top="0.75" bottom="0.75" header="0.3" footer="0.3"/>
  <pageSetup paperSize="5" orientation="landscape" r:id="rId1"/>
  <ignoredErrors>
    <ignoredError sqref="D19 F19 H19 L19 F37 L37 N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A.Valdez</dc:creator>
  <cp:lastModifiedBy>PARTICIPACIONES</cp:lastModifiedBy>
  <dcterms:created xsi:type="dcterms:W3CDTF">2020-02-14T15:20:08Z</dcterms:created>
  <dcterms:modified xsi:type="dcterms:W3CDTF">2024-01-24T17:19:30Z</dcterms:modified>
</cp:coreProperties>
</file>