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5 MAYO\"/>
    </mc:Choice>
  </mc:AlternateContent>
  <xr:revisionPtr revIDLastSave="0" documentId="13_ncr:1_{CF64B9A9-99D0-4B8A-AE2A-B11E94D6EBED}" xr6:coauthVersionLast="36" xr6:coauthVersionMax="36" xr10:uidLastSave="{00000000-0000-0000-0000-000000000000}"/>
  <bookViews>
    <workbookView xWindow="0" yWindow="0" windowWidth="28800" windowHeight="11805" xr2:uid="{885FDE17-1B96-4A95-B825-C26315E1E9AA}"/>
  </bookViews>
  <sheets>
    <sheet name="Hoja4" sheetId="1" r:id="rId1"/>
  </sheets>
  <definedNames>
    <definedName name="_xlnm.Print_Area" localSheetId="0">Hoja4!$A$1:$M$74,Hoja4!$A$77:$D$91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4" i="1" l="1"/>
  <c r="J61" i="1" s="1"/>
  <c r="I74" i="1"/>
  <c r="H69" i="1" s="1"/>
  <c r="G74" i="1"/>
  <c r="F73" i="1" s="1"/>
  <c r="E74" i="1"/>
  <c r="D68" i="1" s="1"/>
  <c r="C74" i="1"/>
  <c r="B61" i="1" s="1"/>
  <c r="J73" i="1"/>
  <c r="B73" i="1"/>
  <c r="J72" i="1"/>
  <c r="H72" i="1"/>
  <c r="F72" i="1"/>
  <c r="J71" i="1"/>
  <c r="B71" i="1"/>
  <c r="J70" i="1"/>
  <c r="H70" i="1"/>
  <c r="J69" i="1"/>
  <c r="F69" i="1"/>
  <c r="J68" i="1"/>
  <c r="F68" i="1"/>
  <c r="B68" i="1"/>
  <c r="J67" i="1"/>
  <c r="F67" i="1"/>
  <c r="B67" i="1"/>
  <c r="J66" i="1"/>
  <c r="J64" i="1"/>
  <c r="B64" i="1"/>
  <c r="J63" i="1"/>
  <c r="F63" i="1"/>
  <c r="B63" i="1"/>
  <c r="J62" i="1"/>
  <c r="F62" i="1"/>
  <c r="H61" i="1"/>
  <c r="K56" i="1"/>
  <c r="J45" i="1" s="1"/>
  <c r="I56" i="1"/>
  <c r="H53" i="1" s="1"/>
  <c r="G56" i="1"/>
  <c r="F47" i="1" s="1"/>
  <c r="E56" i="1"/>
  <c r="D54" i="1" s="1"/>
  <c r="C56" i="1"/>
  <c r="B44" i="1" s="1"/>
  <c r="M55" i="1"/>
  <c r="M73" i="1" s="1"/>
  <c r="C90" i="1" s="1"/>
  <c r="H55" i="1"/>
  <c r="M54" i="1"/>
  <c r="M72" i="1" s="1"/>
  <c r="H54" i="1"/>
  <c r="M53" i="1"/>
  <c r="M71" i="1" s="1"/>
  <c r="M52" i="1"/>
  <c r="M70" i="1" s="1"/>
  <c r="M51" i="1"/>
  <c r="M69" i="1" s="1"/>
  <c r="C86" i="1" s="1"/>
  <c r="H51" i="1"/>
  <c r="M50" i="1"/>
  <c r="H50" i="1"/>
  <c r="F50" i="1"/>
  <c r="M49" i="1"/>
  <c r="M67" i="1" s="1"/>
  <c r="H49" i="1"/>
  <c r="M48" i="1"/>
  <c r="M47" i="1"/>
  <c r="M65" i="1" s="1"/>
  <c r="D47" i="1"/>
  <c r="M46" i="1"/>
  <c r="M64" i="1" s="1"/>
  <c r="H46" i="1"/>
  <c r="M45" i="1"/>
  <c r="H45" i="1"/>
  <c r="M44" i="1"/>
  <c r="M62" i="1" s="1"/>
  <c r="D44" i="1"/>
  <c r="M43" i="1"/>
  <c r="M61" i="1" s="1"/>
  <c r="I37" i="1"/>
  <c r="H30" i="1" s="1"/>
  <c r="E37" i="1"/>
  <c r="D35" i="1" s="1"/>
  <c r="H36" i="1"/>
  <c r="H31" i="1"/>
  <c r="D28" i="1"/>
  <c r="G37" i="1"/>
  <c r="F35" i="1" s="1"/>
  <c r="K37" i="1"/>
  <c r="K19" i="1"/>
  <c r="J9" i="1" s="1"/>
  <c r="I19" i="1"/>
  <c r="H14" i="1" s="1"/>
  <c r="J18" i="1"/>
  <c r="M16" i="1"/>
  <c r="M15" i="1"/>
  <c r="M14" i="1"/>
  <c r="J14" i="1"/>
  <c r="M13" i="1"/>
  <c r="M10" i="1"/>
  <c r="M9" i="1"/>
  <c r="M8" i="1"/>
  <c r="M26" i="1" s="1"/>
  <c r="J6" i="1"/>
  <c r="G19" i="1"/>
  <c r="F14" i="1" s="1"/>
  <c r="H64" i="1" l="1"/>
  <c r="J52" i="1"/>
  <c r="J43" i="1"/>
  <c r="J47" i="1"/>
  <c r="J48" i="1"/>
  <c r="J44" i="1"/>
  <c r="F65" i="1"/>
  <c r="F70" i="1"/>
  <c r="F66" i="1"/>
  <c r="B65" i="1"/>
  <c r="B66" i="1"/>
  <c r="B70" i="1"/>
  <c r="B62" i="1"/>
  <c r="H43" i="1"/>
  <c r="H47" i="1"/>
  <c r="H52" i="1"/>
  <c r="H48" i="1"/>
  <c r="H44" i="1"/>
  <c r="F53" i="1"/>
  <c r="D32" i="1"/>
  <c r="D26" i="1"/>
  <c r="H26" i="1"/>
  <c r="J8" i="1"/>
  <c r="H7" i="1"/>
  <c r="F9" i="1"/>
  <c r="F15" i="1"/>
  <c r="J65" i="1"/>
  <c r="J74" i="1" s="1"/>
  <c r="H68" i="1"/>
  <c r="H73" i="1"/>
  <c r="H62" i="1"/>
  <c r="H66" i="1"/>
  <c r="H67" i="1"/>
  <c r="F64" i="1"/>
  <c r="F61" i="1"/>
  <c r="F71" i="1"/>
  <c r="D61" i="1"/>
  <c r="D71" i="1"/>
  <c r="D67" i="1"/>
  <c r="D73" i="1"/>
  <c r="D69" i="1"/>
  <c r="D65" i="1"/>
  <c r="D63" i="1"/>
  <c r="D66" i="1"/>
  <c r="D72" i="1"/>
  <c r="B69" i="1"/>
  <c r="B72" i="1"/>
  <c r="J54" i="1"/>
  <c r="J49" i="1"/>
  <c r="J46" i="1"/>
  <c r="J50" i="1"/>
  <c r="J55" i="1"/>
  <c r="J51" i="1"/>
  <c r="F51" i="1"/>
  <c r="F45" i="1"/>
  <c r="F54" i="1"/>
  <c r="F48" i="1"/>
  <c r="F46" i="1"/>
  <c r="F49" i="1"/>
  <c r="F52" i="1"/>
  <c r="F44" i="1"/>
  <c r="D48" i="1"/>
  <c r="D45" i="1"/>
  <c r="D53" i="1"/>
  <c r="D43" i="1"/>
  <c r="D51" i="1"/>
  <c r="D46" i="1"/>
  <c r="D49" i="1"/>
  <c r="B46" i="1"/>
  <c r="B51" i="1"/>
  <c r="M56" i="1"/>
  <c r="L55" i="1" s="1"/>
  <c r="B43" i="1"/>
  <c r="H32" i="1"/>
  <c r="H34" i="1"/>
  <c r="H27" i="1"/>
  <c r="H29" i="1"/>
  <c r="H33" i="1"/>
  <c r="H24" i="1"/>
  <c r="H28" i="1"/>
  <c r="H25" i="1"/>
  <c r="H35" i="1"/>
  <c r="D33" i="1"/>
  <c r="D24" i="1"/>
  <c r="D27" i="1"/>
  <c r="D34" i="1"/>
  <c r="J10" i="1"/>
  <c r="J12" i="1"/>
  <c r="J13" i="1"/>
  <c r="J7" i="1"/>
  <c r="H13" i="1"/>
  <c r="M33" i="1"/>
  <c r="B87" i="1" s="1"/>
  <c r="F13" i="1"/>
  <c r="F11" i="1"/>
  <c r="F17" i="1"/>
  <c r="F7" i="1"/>
  <c r="M32" i="1"/>
  <c r="B86" i="1" s="1"/>
  <c r="D86" i="1" s="1"/>
  <c r="F8" i="1"/>
  <c r="C88" i="1"/>
  <c r="F30" i="1"/>
  <c r="F24" i="1"/>
  <c r="F36" i="1"/>
  <c r="F25" i="1"/>
  <c r="F31" i="1"/>
  <c r="F32" i="1"/>
  <c r="F26" i="1"/>
  <c r="F33" i="1"/>
  <c r="F27" i="1"/>
  <c r="F34" i="1"/>
  <c r="F28" i="1"/>
  <c r="J27" i="1"/>
  <c r="J35" i="1"/>
  <c r="F12" i="1"/>
  <c r="F10" i="1"/>
  <c r="F16" i="1"/>
  <c r="F6" i="1"/>
  <c r="F18" i="1"/>
  <c r="J25" i="1"/>
  <c r="C81" i="1"/>
  <c r="C89" i="1"/>
  <c r="B80" i="1"/>
  <c r="J33" i="1"/>
  <c r="J28" i="1"/>
  <c r="J36" i="1"/>
  <c r="J30" i="1"/>
  <c r="J24" i="1"/>
  <c r="J32" i="1"/>
  <c r="C79" i="1"/>
  <c r="C84" i="1"/>
  <c r="M28" i="1"/>
  <c r="J31" i="1"/>
  <c r="M34" i="1"/>
  <c r="C82" i="1"/>
  <c r="C87" i="1"/>
  <c r="J26" i="1"/>
  <c r="F29" i="1"/>
  <c r="M27" i="1"/>
  <c r="J34" i="1"/>
  <c r="J29" i="1"/>
  <c r="M31" i="1"/>
  <c r="M63" i="1"/>
  <c r="H6" i="1"/>
  <c r="H12" i="1"/>
  <c r="H18" i="1"/>
  <c r="B53" i="1"/>
  <c r="L54" i="1"/>
  <c r="B48" i="1"/>
  <c r="M68" i="1"/>
  <c r="H17" i="1"/>
  <c r="B55" i="1"/>
  <c r="M7" i="1"/>
  <c r="M6" i="1"/>
  <c r="M24" i="1" s="1"/>
  <c r="J11" i="1"/>
  <c r="M12" i="1"/>
  <c r="M30" i="1" s="1"/>
  <c r="J17" i="1"/>
  <c r="C37" i="1"/>
  <c r="B24" i="1" s="1"/>
  <c r="B50" i="1"/>
  <c r="D55" i="1"/>
  <c r="H11" i="1"/>
  <c r="M18" i="1"/>
  <c r="H10" i="1"/>
  <c r="H16" i="1"/>
  <c r="D25" i="1"/>
  <c r="D31" i="1"/>
  <c r="F43" i="1"/>
  <c r="B45" i="1"/>
  <c r="D50" i="1"/>
  <c r="J53" i="1"/>
  <c r="F55" i="1"/>
  <c r="D64" i="1"/>
  <c r="H65" i="1"/>
  <c r="D70" i="1"/>
  <c r="H71" i="1"/>
  <c r="J16" i="1"/>
  <c r="C19" i="1"/>
  <c r="B16" i="1" s="1"/>
  <c r="B52" i="1"/>
  <c r="C78" i="1"/>
  <c r="M66" i="1"/>
  <c r="M17" i="1"/>
  <c r="H9" i="1"/>
  <c r="H15" i="1"/>
  <c r="D30" i="1"/>
  <c r="D36" i="1"/>
  <c r="B47" i="1"/>
  <c r="D52" i="1"/>
  <c r="J15" i="1"/>
  <c r="E19" i="1"/>
  <c r="D18" i="1" s="1"/>
  <c r="B54" i="1"/>
  <c r="M11" i="1"/>
  <c r="M29" i="1" s="1"/>
  <c r="H8" i="1"/>
  <c r="D29" i="1"/>
  <c r="B49" i="1"/>
  <c r="D62" i="1"/>
  <c r="H63" i="1"/>
  <c r="B56" i="1" l="1"/>
  <c r="D74" i="1"/>
  <c r="D56" i="1"/>
  <c r="F37" i="1"/>
  <c r="F19" i="1"/>
  <c r="L47" i="1"/>
  <c r="L48" i="1"/>
  <c r="L49" i="1"/>
  <c r="L44" i="1"/>
  <c r="L51" i="1"/>
  <c r="L46" i="1"/>
  <c r="L53" i="1"/>
  <c r="L52" i="1"/>
  <c r="L50" i="1"/>
  <c r="L45" i="1"/>
  <c r="L43" i="1"/>
  <c r="M74" i="1"/>
  <c r="L71" i="1" s="1"/>
  <c r="D37" i="1"/>
  <c r="B36" i="1"/>
  <c r="B28" i="1"/>
  <c r="B32" i="1"/>
  <c r="B29" i="1"/>
  <c r="B35" i="1"/>
  <c r="B34" i="1"/>
  <c r="B15" i="1"/>
  <c r="B84" i="1"/>
  <c r="D84" i="1" s="1"/>
  <c r="B9" i="1"/>
  <c r="B17" i="1"/>
  <c r="D16" i="1"/>
  <c r="B7" i="1"/>
  <c r="M35" i="1"/>
  <c r="B85" i="1"/>
  <c r="J37" i="1"/>
  <c r="B78" i="1"/>
  <c r="D7" i="1"/>
  <c r="B14" i="1"/>
  <c r="B8" i="1"/>
  <c r="B10" i="1"/>
  <c r="D14" i="1"/>
  <c r="M19" i="1"/>
  <c r="L7" i="1" s="1"/>
  <c r="B81" i="1"/>
  <c r="D81" i="1" s="1"/>
  <c r="B88" i="1"/>
  <c r="D88" i="1" s="1"/>
  <c r="D15" i="1"/>
  <c r="D9" i="1"/>
  <c r="D11" i="1"/>
  <c r="D12" i="1"/>
  <c r="D17" i="1"/>
  <c r="M25" i="1"/>
  <c r="B26" i="1"/>
  <c r="D8" i="1"/>
  <c r="D6" i="1"/>
  <c r="D10" i="1"/>
  <c r="B13" i="1"/>
  <c r="B18" i="1"/>
  <c r="B83" i="1"/>
  <c r="C85" i="1"/>
  <c r="B12" i="1"/>
  <c r="D87" i="1"/>
  <c r="D13" i="1"/>
  <c r="B6" i="1"/>
  <c r="C83" i="1"/>
  <c r="B31" i="1"/>
  <c r="B25" i="1"/>
  <c r="B33" i="1"/>
  <c r="B27" i="1"/>
  <c r="M36" i="1"/>
  <c r="C80" i="1"/>
  <c r="D80" i="1" s="1"/>
  <c r="B11" i="1"/>
  <c r="B82" i="1"/>
  <c r="D82" i="1" s="1"/>
  <c r="B30" i="1"/>
  <c r="D19" i="1" l="1"/>
  <c r="L72" i="1"/>
  <c r="L70" i="1"/>
  <c r="L69" i="1"/>
  <c r="L73" i="1"/>
  <c r="L66" i="1"/>
  <c r="L65" i="1"/>
  <c r="L61" i="1"/>
  <c r="L67" i="1"/>
  <c r="L63" i="1"/>
  <c r="L64" i="1"/>
  <c r="L62" i="1"/>
  <c r="L68" i="1"/>
  <c r="D85" i="1"/>
  <c r="L6" i="1"/>
  <c r="M37" i="1"/>
  <c r="L27" i="1" s="1"/>
  <c r="D83" i="1"/>
  <c r="L17" i="1"/>
  <c r="B90" i="1"/>
  <c r="D90" i="1" s="1"/>
  <c r="L13" i="1"/>
  <c r="L15" i="1"/>
  <c r="L16" i="1"/>
  <c r="L14" i="1"/>
  <c r="L8" i="1"/>
  <c r="L9" i="1"/>
  <c r="L10" i="1"/>
  <c r="L18" i="1"/>
  <c r="L12" i="1"/>
  <c r="B79" i="1"/>
  <c r="D79" i="1" s="1"/>
  <c r="B89" i="1"/>
  <c r="D89" i="1" s="1"/>
  <c r="D78" i="1"/>
  <c r="C91" i="1"/>
  <c r="B19" i="1"/>
  <c r="L11" i="1"/>
  <c r="L30" i="1" l="1"/>
  <c r="L24" i="1"/>
  <c r="L28" i="1"/>
  <c r="L74" i="1"/>
  <c r="L34" i="1"/>
  <c r="L35" i="1"/>
  <c r="L25" i="1"/>
  <c r="L26" i="1"/>
  <c r="L31" i="1"/>
  <c r="L36" i="1"/>
  <c r="L33" i="1"/>
  <c r="L32" i="1"/>
  <c r="L29" i="1"/>
  <c r="D91" i="1"/>
  <c r="B91" i="1"/>
  <c r="L37" i="1" l="1"/>
</calcChain>
</file>

<file path=xl/sharedStrings.xml><?xml version="1.0" encoding="utf-8"?>
<sst xmlns="http://schemas.openxmlformats.org/spreadsheetml/2006/main" count="156" uniqueCount="36">
  <si>
    <t>PROVISIONAL</t>
  </si>
  <si>
    <t>Municipio</t>
  </si>
  <si>
    <t>Fondo General de Participaciones</t>
  </si>
  <si>
    <t>Fondo de Fomento</t>
  </si>
  <si>
    <t>Impuesto Especial Sobre Producción y Servicio</t>
  </si>
  <si>
    <t>Impuesto Sobre Automóviles Nuevos</t>
  </si>
  <si>
    <t>Fondo de Compensación del Impuesto Sobre Automóviles Nuevos</t>
  </si>
  <si>
    <t>Montos del Fondo Municipal de Participaciones</t>
  </si>
  <si>
    <t>Municipal                                    (Base 2013 + 70%)</t>
  </si>
  <si>
    <t>Porcentaje</t>
  </si>
  <si>
    <t>Monto (Pesos)</t>
  </si>
  <si>
    <t>CALAKMUL</t>
  </si>
  <si>
    <t>CALKINI</t>
  </si>
  <si>
    <t>CAMPECHE</t>
  </si>
  <si>
    <t>CANDELARIA</t>
  </si>
  <si>
    <t>CARMEN</t>
  </si>
  <si>
    <t>CHAMPOTÓN</t>
  </si>
  <si>
    <t>DZITBALCHÉ</t>
  </si>
  <si>
    <t>ESCARCEGA</t>
  </si>
  <si>
    <t>HECELCHAKÁN</t>
  </si>
  <si>
    <t>HOPELCHÉN</t>
  </si>
  <si>
    <t>PALIZADA</t>
  </si>
  <si>
    <t>SEYBAPLAYA</t>
  </si>
  <si>
    <t>TENABO</t>
  </si>
  <si>
    <t> TOTAL</t>
  </si>
  <si>
    <t>Fondo de Colaboración Administrativa de Predial</t>
  </si>
  <si>
    <t>Art. 4°-A Fracción I de la Ley de Coordinación Fiscal (Gasolina)</t>
  </si>
  <si>
    <t>Fondo de Fiscalización y Recaudación</t>
  </si>
  <si>
    <t>Art. 3°-B de la Ley de Coordinación Fiscal (Fondo de ISR)</t>
  </si>
  <si>
    <t>Fondo de Extracción de Hidrocarburos</t>
  </si>
  <si>
    <t>(30% del Fondo de Fomento Municipal)</t>
  </si>
  <si>
    <t>DEFINITIVO</t>
  </si>
  <si>
    <t>Total de Participaciones Federales Provisionales</t>
  </si>
  <si>
    <t>Total de Participaciones Federales Definitivas</t>
  </si>
  <si>
    <t>Saldo Total</t>
  </si>
  <si>
    <t>TOTAL DE PARTICIPACIONES FEDERALES MINISTRADAS PARA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</si>
</sst>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"/>
    <numFmt numFmtId="165" formatCode="0.00000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3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3" fontId="2" fillId="4" borderId="21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3" fontId="2" fillId="5" borderId="14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3" fontId="2" fillId="4" borderId="14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3" fontId="2" fillId="5" borderId="22" xfId="0" applyNumberFormat="1" applyFont="1" applyFill="1" applyBorder="1" applyAlignment="1">
      <alignment horizontal="center" vertical="center"/>
    </xf>
    <xf numFmtId="165" fontId="3" fillId="4" borderId="14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>
      <alignment horizontal="center" vertical="center"/>
    </xf>
    <xf numFmtId="165" fontId="4" fillId="4" borderId="14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65" fontId="3" fillId="5" borderId="14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5" fontId="4" fillId="5" borderId="14" xfId="0" applyNumberFormat="1" applyFont="1" applyFill="1" applyBorder="1" applyAlignment="1">
      <alignment horizontal="center" vertical="center"/>
    </xf>
    <xf numFmtId="164" fontId="4" fillId="5" borderId="14" xfId="0" applyNumberFormat="1" applyFont="1" applyFill="1" applyBorder="1" applyAlignment="1">
      <alignment horizontal="center" vertical="center"/>
    </xf>
    <xf numFmtId="165" fontId="4" fillId="5" borderId="16" xfId="0" applyNumberFormat="1" applyFont="1" applyFill="1" applyBorder="1" applyAlignment="1">
      <alignment horizontal="center" vertical="center"/>
    </xf>
    <xf numFmtId="164" fontId="4" fillId="5" borderId="16" xfId="0" applyNumberFormat="1" applyFont="1" applyFill="1" applyBorder="1" applyAlignment="1">
      <alignment horizontal="center" vertical="center"/>
    </xf>
    <xf numFmtId="164" fontId="4" fillId="5" borderId="17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6" fontId="4" fillId="5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5" fontId="6" fillId="4" borderId="14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165" fontId="2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5" fontId="6" fillId="5" borderId="14" xfId="0" applyNumberFormat="1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65" fontId="2" fillId="5" borderId="14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165" fontId="2" fillId="5" borderId="16" xfId="0" applyNumberFormat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6" fontId="2" fillId="5" borderId="17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3" fontId="7" fillId="4" borderId="21" xfId="0" applyNumberFormat="1" applyFont="1" applyFill="1" applyBorder="1" applyAlignment="1">
      <alignment horizontal="center" vertical="center"/>
    </xf>
    <xf numFmtId="3" fontId="7" fillId="5" borderId="14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3" fontId="7" fillId="5" borderId="2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9" fontId="4" fillId="2" borderId="15" xfId="0" applyNumberFormat="1" applyFont="1" applyFill="1" applyBorder="1" applyAlignment="1">
      <alignment horizontal="center" vertical="center" wrapText="1"/>
    </xf>
    <xf numFmtId="9" fontId="4" fillId="2" borderId="1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9" fontId="2" fillId="2" borderId="15" xfId="0" applyNumberFormat="1" applyFont="1" applyFill="1" applyBorder="1" applyAlignment="1">
      <alignment horizontal="center" vertical="center" wrapText="1"/>
    </xf>
    <xf numFmtId="9" fontId="2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E055-B67B-4F1B-B5AD-FD826BDAB1CC}">
  <sheetPr>
    <pageSetUpPr fitToPage="1"/>
  </sheetPr>
  <dimension ref="A2:O91"/>
  <sheetViews>
    <sheetView tabSelected="1" view="pageBreakPreview" zoomScale="60" zoomScaleNormal="100" workbookViewId="0">
      <selection activeCell="L88" sqref="L88"/>
    </sheetView>
  </sheetViews>
  <sheetFormatPr baseColWidth="10" defaultRowHeight="15" x14ac:dyDescent="0.25"/>
  <cols>
    <col min="1" max="1" width="13.28515625" customWidth="1"/>
    <col min="2" max="12" width="15.42578125" customWidth="1"/>
    <col min="13" max="13" width="17.5703125" customWidth="1"/>
    <col min="15" max="15" width="13.5703125" customWidth="1"/>
    <col min="16" max="16" width="23.7109375" customWidth="1"/>
    <col min="17" max="17" width="22.5703125" customWidth="1"/>
    <col min="18" max="18" width="13" customWidth="1"/>
  </cols>
  <sheetData>
    <row r="2" spans="1:15" ht="21.75" thickBot="1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x14ac:dyDescent="0.25">
      <c r="A3" s="49" t="s">
        <v>1</v>
      </c>
      <c r="B3" s="52" t="s">
        <v>2</v>
      </c>
      <c r="C3" s="53"/>
      <c r="D3" s="56" t="s">
        <v>3</v>
      </c>
      <c r="E3" s="53"/>
      <c r="F3" s="56" t="s">
        <v>4</v>
      </c>
      <c r="G3" s="53"/>
      <c r="H3" s="56" t="s">
        <v>5</v>
      </c>
      <c r="I3" s="53"/>
      <c r="J3" s="56" t="s">
        <v>6</v>
      </c>
      <c r="K3" s="53"/>
      <c r="L3" s="56" t="s">
        <v>7</v>
      </c>
      <c r="M3" s="53"/>
      <c r="N3" s="1"/>
      <c r="O3" s="1"/>
    </row>
    <row r="4" spans="1:15" ht="15.75" thickBot="1" x14ac:dyDescent="0.3">
      <c r="A4" s="50"/>
      <c r="B4" s="54"/>
      <c r="C4" s="55"/>
      <c r="D4" s="58" t="s">
        <v>8</v>
      </c>
      <c r="E4" s="59"/>
      <c r="F4" s="57"/>
      <c r="G4" s="55"/>
      <c r="H4" s="57"/>
      <c r="I4" s="55"/>
      <c r="J4" s="57"/>
      <c r="K4" s="55"/>
      <c r="L4" s="57"/>
      <c r="M4" s="55"/>
      <c r="N4" s="1"/>
      <c r="O4" s="1"/>
    </row>
    <row r="5" spans="1:15" ht="23.25" thickBot="1" x14ac:dyDescent="0.3">
      <c r="A5" s="51"/>
      <c r="B5" s="23" t="s">
        <v>9</v>
      </c>
      <c r="C5" s="24" t="s">
        <v>10</v>
      </c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1"/>
      <c r="O5" s="1"/>
    </row>
    <row r="6" spans="1:15" x14ac:dyDescent="0.25">
      <c r="A6" s="25" t="s">
        <v>11</v>
      </c>
      <c r="B6" s="12">
        <f>ROUND((C6/$C$19)*100,6)</f>
        <v>3.9796269999999998</v>
      </c>
      <c r="C6" s="13">
        <v>66376973.220000006</v>
      </c>
      <c r="D6" s="12">
        <f>ROUND((E6/$E$19)*100,6)</f>
        <v>3.979746</v>
      </c>
      <c r="E6" s="13">
        <v>14299649.590000002</v>
      </c>
      <c r="F6" s="12">
        <f>ROUND((G6/$G$19)*100,6)</f>
        <v>3.9800230000000001</v>
      </c>
      <c r="G6" s="13">
        <v>1298271.82</v>
      </c>
      <c r="H6" s="12">
        <f>ROUND((I6/$I$19)*100,6)</f>
        <v>4.034071</v>
      </c>
      <c r="I6" s="13">
        <v>847449.58999999985</v>
      </c>
      <c r="J6" s="12">
        <f>ROUND((K6/$K$19)*100,6)</f>
        <v>4.0370059999999999</v>
      </c>
      <c r="K6" s="13">
        <v>136685.64000000001</v>
      </c>
      <c r="L6" s="14">
        <f>ROUND((M6/$M$19)*100,6)</f>
        <v>3.9802949999999999</v>
      </c>
      <c r="M6" s="15">
        <f>C6+E6+G6+I6+K6</f>
        <v>82959029.859999999</v>
      </c>
      <c r="N6" s="1"/>
      <c r="O6" s="1"/>
    </row>
    <row r="7" spans="1:15" x14ac:dyDescent="0.25">
      <c r="A7" s="26" t="s">
        <v>12</v>
      </c>
      <c r="B7" s="16">
        <f t="shared" ref="B7:B18" si="0">ROUND((C7/$C$19)*100,6)</f>
        <v>4.2004539999999997</v>
      </c>
      <c r="C7" s="17">
        <v>70060201.350000009</v>
      </c>
      <c r="D7" s="16">
        <f t="shared" ref="D7:D18" si="1">ROUND((E7/$E$19)*100,6)</f>
        <v>4.2005239999999997</v>
      </c>
      <c r="E7" s="17">
        <v>15092928.890000004</v>
      </c>
      <c r="F7" s="16">
        <f t="shared" ref="F7:F18" si="2">ROUND((G7/$G$19)*100,6)</f>
        <v>4.200685</v>
      </c>
      <c r="G7" s="17">
        <v>1370251.4</v>
      </c>
      <c r="H7" s="16">
        <f t="shared" ref="H7:H18" si="3">ROUND((I7/$I$19)*100,6)</f>
        <v>4.2322199999999999</v>
      </c>
      <c r="I7" s="17">
        <v>889075.47</v>
      </c>
      <c r="J7" s="16">
        <f t="shared" ref="J7:J18" si="4">ROUND((K7/$K$19)*100,6)</f>
        <v>4.2339330000000004</v>
      </c>
      <c r="K7" s="17">
        <v>143353.22</v>
      </c>
      <c r="L7" s="18">
        <f t="shared" ref="L7:L18" si="5">ROUND((M7/$M$19)*100,6)</f>
        <v>4.2008450000000002</v>
      </c>
      <c r="M7" s="19">
        <f t="shared" ref="M7:M18" si="6">C7+E7+G7+I7+K7</f>
        <v>87555810.330000013</v>
      </c>
      <c r="N7" s="1"/>
      <c r="O7" s="1"/>
    </row>
    <row r="8" spans="1:15" x14ac:dyDescent="0.25">
      <c r="A8" s="25" t="s">
        <v>13</v>
      </c>
      <c r="B8" s="12">
        <f t="shared" si="0"/>
        <v>28.525997</v>
      </c>
      <c r="C8" s="13">
        <v>475790681.77999991</v>
      </c>
      <c r="D8" s="12">
        <f t="shared" si="1"/>
        <v>28.52525</v>
      </c>
      <c r="E8" s="13">
        <v>102494255.65000001</v>
      </c>
      <c r="F8" s="12">
        <f t="shared" si="2"/>
        <v>28.523512</v>
      </c>
      <c r="G8" s="13">
        <v>9304286.879999999</v>
      </c>
      <c r="H8" s="12">
        <f t="shared" si="3"/>
        <v>28.184061</v>
      </c>
      <c r="I8" s="13">
        <v>5920712.2100000009</v>
      </c>
      <c r="J8" s="12">
        <f t="shared" si="4"/>
        <v>28.165624999999999</v>
      </c>
      <c r="K8" s="13">
        <v>953636.48</v>
      </c>
      <c r="L8" s="14">
        <f t="shared" si="5"/>
        <v>28.521798</v>
      </c>
      <c r="M8" s="15">
        <f t="shared" si="6"/>
        <v>594463573</v>
      </c>
      <c r="N8" s="1"/>
      <c r="O8" s="1"/>
    </row>
    <row r="9" spans="1:15" x14ac:dyDescent="0.25">
      <c r="A9" s="26" t="s">
        <v>14</v>
      </c>
      <c r="B9" s="16">
        <f t="shared" si="0"/>
        <v>5.2616379999999996</v>
      </c>
      <c r="C9" s="17">
        <v>87759883.759999976</v>
      </c>
      <c r="D9" s="16">
        <f t="shared" si="1"/>
        <v>5.2617630000000002</v>
      </c>
      <c r="E9" s="17">
        <v>18906072.150000002</v>
      </c>
      <c r="F9" s="16">
        <f t="shared" si="2"/>
        <v>5.2620529999999999</v>
      </c>
      <c r="G9" s="17">
        <v>1716466.4400000002</v>
      </c>
      <c r="H9" s="16">
        <f t="shared" si="3"/>
        <v>5.3187670000000002</v>
      </c>
      <c r="I9" s="17">
        <v>1117329.77</v>
      </c>
      <c r="J9" s="16">
        <f t="shared" si="4"/>
        <v>5.3218480000000001</v>
      </c>
      <c r="K9" s="17">
        <v>180188.02000000002</v>
      </c>
      <c r="L9" s="18">
        <f t="shared" si="5"/>
        <v>5.2623389999999999</v>
      </c>
      <c r="M9" s="19">
        <f t="shared" si="6"/>
        <v>109679940.13999997</v>
      </c>
      <c r="N9" s="1"/>
      <c r="O9" s="1"/>
    </row>
    <row r="10" spans="1:15" x14ac:dyDescent="0.25">
      <c r="A10" s="25" t="s">
        <v>15</v>
      </c>
      <c r="B10" s="12">
        <f t="shared" si="0"/>
        <v>25.670197000000002</v>
      </c>
      <c r="C10" s="13">
        <v>428158234.15999997</v>
      </c>
      <c r="D10" s="12">
        <f t="shared" si="1"/>
        <v>25.669675000000002</v>
      </c>
      <c r="E10" s="13">
        <v>92233872.24000001</v>
      </c>
      <c r="F10" s="12">
        <f t="shared" si="2"/>
        <v>25.668461000000001</v>
      </c>
      <c r="G10" s="13">
        <v>8372977.7400000002</v>
      </c>
      <c r="H10" s="12">
        <f t="shared" si="3"/>
        <v>25.431415000000001</v>
      </c>
      <c r="I10" s="13">
        <v>5342455.22</v>
      </c>
      <c r="J10" s="12">
        <f t="shared" si="4"/>
        <v>25.418541000000001</v>
      </c>
      <c r="K10" s="13">
        <v>860625.21999999986</v>
      </c>
      <c r="L10" s="14">
        <f t="shared" si="5"/>
        <v>25.667263999999999</v>
      </c>
      <c r="M10" s="15">
        <f t="shared" si="6"/>
        <v>534968164.58000004</v>
      </c>
      <c r="N10" s="1"/>
      <c r="O10" s="1"/>
    </row>
    <row r="11" spans="1:15" x14ac:dyDescent="0.25">
      <c r="A11" s="26" t="s">
        <v>16</v>
      </c>
      <c r="B11" s="16">
        <f t="shared" si="0"/>
        <v>7.5006300000000001</v>
      </c>
      <c r="C11" s="17">
        <v>125104468.34999999</v>
      </c>
      <c r="D11" s="16">
        <f t="shared" si="1"/>
        <v>7.5006870000000001</v>
      </c>
      <c r="E11" s="17">
        <v>26950766.25</v>
      </c>
      <c r="F11" s="16">
        <f t="shared" si="2"/>
        <v>7.5008210000000002</v>
      </c>
      <c r="G11" s="17">
        <v>2446746.0199999996</v>
      </c>
      <c r="H11" s="16">
        <f t="shared" si="3"/>
        <v>7.5269300000000001</v>
      </c>
      <c r="I11" s="17">
        <v>1581205.2299999997</v>
      </c>
      <c r="J11" s="16">
        <f t="shared" si="4"/>
        <v>7.5283480000000003</v>
      </c>
      <c r="K11" s="17">
        <v>254896.06999999998</v>
      </c>
      <c r="L11" s="18">
        <f t="shared" si="5"/>
        <v>7.500953</v>
      </c>
      <c r="M11" s="19">
        <f t="shared" si="6"/>
        <v>156338081.91999999</v>
      </c>
      <c r="N11" s="1"/>
      <c r="O11" s="1"/>
    </row>
    <row r="12" spans="1:15" x14ac:dyDescent="0.25">
      <c r="A12" s="25" t="s">
        <v>17</v>
      </c>
      <c r="B12" s="12">
        <f t="shared" si="0"/>
        <v>1.593013</v>
      </c>
      <c r="C12" s="13">
        <v>26570167.769999996</v>
      </c>
      <c r="D12" s="12">
        <f t="shared" si="1"/>
        <v>1.5930299999999999</v>
      </c>
      <c r="E12" s="13">
        <v>5723925.0099999998</v>
      </c>
      <c r="F12" s="12">
        <f t="shared" si="2"/>
        <v>1.59307</v>
      </c>
      <c r="G12" s="13">
        <v>519654.67</v>
      </c>
      <c r="H12" s="12">
        <f t="shared" si="3"/>
        <v>1.6008530000000001</v>
      </c>
      <c r="I12" s="13">
        <v>336296.04</v>
      </c>
      <c r="J12" s="12">
        <f t="shared" si="4"/>
        <v>1.6012759999999999</v>
      </c>
      <c r="K12" s="13">
        <v>54216.26</v>
      </c>
      <c r="L12" s="14">
        <f t="shared" si="5"/>
        <v>1.5931090000000001</v>
      </c>
      <c r="M12" s="15">
        <f t="shared" si="6"/>
        <v>33204259.749999996</v>
      </c>
      <c r="N12" s="1"/>
      <c r="O12" s="1"/>
    </row>
    <row r="13" spans="1:15" x14ac:dyDescent="0.25">
      <c r="A13" s="26" t="s">
        <v>18</v>
      </c>
      <c r="B13" s="16">
        <f t="shared" si="0"/>
        <v>6.4905419999999996</v>
      </c>
      <c r="C13" s="17">
        <v>108257013.18000001</v>
      </c>
      <c r="D13" s="16">
        <f t="shared" si="1"/>
        <v>6.4906579999999998</v>
      </c>
      <c r="E13" s="17">
        <v>23321622.890000001</v>
      </c>
      <c r="F13" s="16">
        <f t="shared" si="2"/>
        <v>6.4909270000000001</v>
      </c>
      <c r="G13" s="17">
        <v>2117321.7300000004</v>
      </c>
      <c r="H13" s="16">
        <f t="shared" si="3"/>
        <v>6.5436139999999998</v>
      </c>
      <c r="I13" s="17">
        <v>1374637.01</v>
      </c>
      <c r="J13" s="16">
        <f t="shared" si="4"/>
        <v>6.546475</v>
      </c>
      <c r="K13" s="17">
        <v>221651.65</v>
      </c>
      <c r="L13" s="18">
        <f t="shared" si="5"/>
        <v>6.491193</v>
      </c>
      <c r="M13" s="19">
        <f t="shared" si="6"/>
        <v>135292246.46000001</v>
      </c>
      <c r="N13" s="1"/>
      <c r="O13" s="1"/>
    </row>
    <row r="14" spans="1:15" x14ac:dyDescent="0.25">
      <c r="A14" s="25" t="s">
        <v>19</v>
      </c>
      <c r="B14" s="12">
        <f t="shared" si="0"/>
        <v>3.8742589999999999</v>
      </c>
      <c r="C14" s="13">
        <v>64619518.68</v>
      </c>
      <c r="D14" s="12">
        <f t="shared" si="1"/>
        <v>3.8743650000000001</v>
      </c>
      <c r="E14" s="13">
        <v>13921006.33</v>
      </c>
      <c r="F14" s="12">
        <f t="shared" si="2"/>
        <v>3.8746130000000001</v>
      </c>
      <c r="G14" s="13">
        <v>1263887.5900000001</v>
      </c>
      <c r="H14" s="12">
        <f t="shared" si="3"/>
        <v>3.9230239999999998</v>
      </c>
      <c r="I14" s="13">
        <v>824121.58</v>
      </c>
      <c r="J14" s="12">
        <f t="shared" si="4"/>
        <v>3.9256530000000001</v>
      </c>
      <c r="K14" s="13">
        <v>132915.41</v>
      </c>
      <c r="L14" s="14">
        <f t="shared" si="5"/>
        <v>3.8748580000000001</v>
      </c>
      <c r="M14" s="15">
        <f t="shared" si="6"/>
        <v>80761449.590000004</v>
      </c>
      <c r="N14" s="1"/>
      <c r="O14" s="1"/>
    </row>
    <row r="15" spans="1:15" x14ac:dyDescent="0.25">
      <c r="A15" s="26" t="s">
        <v>20</v>
      </c>
      <c r="B15" s="16">
        <f t="shared" si="0"/>
        <v>4.8366150000000001</v>
      </c>
      <c r="C15" s="17">
        <v>80670842.769999981</v>
      </c>
      <c r="D15" s="16">
        <f t="shared" si="1"/>
        <v>4.8367449999999996</v>
      </c>
      <c r="E15" s="17">
        <v>17378939.470000003</v>
      </c>
      <c r="F15" s="16">
        <f t="shared" si="2"/>
        <v>4.8370490000000004</v>
      </c>
      <c r="G15" s="17">
        <v>1577831.21</v>
      </c>
      <c r="H15" s="16">
        <f t="shared" si="3"/>
        <v>4.8962890000000003</v>
      </c>
      <c r="I15" s="17">
        <v>1028578.3899999999</v>
      </c>
      <c r="J15" s="16">
        <f t="shared" si="4"/>
        <v>4.8995059999999997</v>
      </c>
      <c r="K15" s="17">
        <v>165888.31</v>
      </c>
      <c r="L15" s="18">
        <f t="shared" si="5"/>
        <v>4.8373480000000004</v>
      </c>
      <c r="M15" s="19">
        <f t="shared" si="6"/>
        <v>100822080.14999998</v>
      </c>
      <c r="N15" s="1"/>
      <c r="O15" s="1"/>
    </row>
    <row r="16" spans="1:15" x14ac:dyDescent="0.25">
      <c r="A16" s="25" t="s">
        <v>21</v>
      </c>
      <c r="B16" s="12">
        <f t="shared" si="0"/>
        <v>3.746378</v>
      </c>
      <c r="C16" s="13">
        <v>62486564.860000007</v>
      </c>
      <c r="D16" s="12">
        <f t="shared" si="1"/>
        <v>3.746699</v>
      </c>
      <c r="E16" s="13">
        <v>13462289.319999997</v>
      </c>
      <c r="F16" s="12">
        <f t="shared" si="2"/>
        <v>3.7474479999999999</v>
      </c>
      <c r="G16" s="13">
        <v>1222406.7</v>
      </c>
      <c r="H16" s="12">
        <f t="shared" si="3"/>
        <v>3.8936459999999999</v>
      </c>
      <c r="I16" s="13">
        <v>817950.22</v>
      </c>
      <c r="J16" s="12">
        <f t="shared" si="4"/>
        <v>3.901586</v>
      </c>
      <c r="K16" s="13">
        <v>132100.57</v>
      </c>
      <c r="L16" s="14">
        <f t="shared" si="5"/>
        <v>3.748186</v>
      </c>
      <c r="M16" s="15">
        <f t="shared" si="6"/>
        <v>78121311.670000002</v>
      </c>
      <c r="N16" s="1"/>
      <c r="O16" s="1"/>
    </row>
    <row r="17" spans="1:15" x14ac:dyDescent="0.25">
      <c r="A17" s="26" t="s">
        <v>22</v>
      </c>
      <c r="B17" s="16">
        <f t="shared" si="0"/>
        <v>1.452782</v>
      </c>
      <c r="C17" s="17">
        <v>24231242.609999996</v>
      </c>
      <c r="D17" s="16">
        <f t="shared" si="1"/>
        <v>1.4528000000000001</v>
      </c>
      <c r="E17" s="17">
        <v>5220066.21</v>
      </c>
      <c r="F17" s="16">
        <f t="shared" si="2"/>
        <v>1.452842</v>
      </c>
      <c r="G17" s="17">
        <v>473912.88</v>
      </c>
      <c r="H17" s="16">
        <f t="shared" si="3"/>
        <v>1.4609840000000001</v>
      </c>
      <c r="I17" s="17">
        <v>306913.43999999994</v>
      </c>
      <c r="J17" s="16">
        <f t="shared" si="4"/>
        <v>1.461425</v>
      </c>
      <c r="K17" s="17">
        <v>49481.180000000008</v>
      </c>
      <c r="L17" s="18">
        <f t="shared" si="5"/>
        <v>1.4528829999999999</v>
      </c>
      <c r="M17" s="19">
        <f t="shared" si="6"/>
        <v>30281616.319999997</v>
      </c>
      <c r="N17" s="1"/>
      <c r="O17" s="1"/>
    </row>
    <row r="18" spans="1:15" ht="15.75" thickBot="1" x14ac:dyDescent="0.3">
      <c r="A18" s="25" t="s">
        <v>23</v>
      </c>
      <c r="B18" s="12">
        <f t="shared" si="0"/>
        <v>2.8678689999999998</v>
      </c>
      <c r="C18" s="13">
        <v>47833749.669999994</v>
      </c>
      <c r="D18" s="12">
        <f t="shared" si="1"/>
        <v>2.868058</v>
      </c>
      <c r="E18" s="13">
        <v>10305235.860000001</v>
      </c>
      <c r="F18" s="12">
        <f t="shared" si="2"/>
        <v>2.8684959999999999</v>
      </c>
      <c r="G18" s="13">
        <v>935695.12</v>
      </c>
      <c r="H18" s="12">
        <f t="shared" si="3"/>
        <v>2.9541270000000002</v>
      </c>
      <c r="I18" s="13">
        <v>620582.42999999993</v>
      </c>
      <c r="J18" s="12">
        <f t="shared" si="4"/>
        <v>2.958777</v>
      </c>
      <c r="K18" s="13">
        <v>100178.77</v>
      </c>
      <c r="L18" s="14">
        <f t="shared" si="5"/>
        <v>2.8689290000000001</v>
      </c>
      <c r="M18" s="15">
        <f t="shared" si="6"/>
        <v>59795441.849999994</v>
      </c>
      <c r="N18" s="1"/>
      <c r="O18" s="1"/>
    </row>
    <row r="19" spans="1:15" ht="15.75" thickBot="1" x14ac:dyDescent="0.3">
      <c r="A19" s="27" t="s">
        <v>24</v>
      </c>
      <c r="B19" s="20">
        <f>SUM(B6:B18)-0.000001</f>
        <v>100</v>
      </c>
      <c r="C19" s="21">
        <f>SUM(C6:C18)</f>
        <v>1667919542.1599998</v>
      </c>
      <c r="D19" s="20">
        <f>SUM(D6:D18)</f>
        <v>100</v>
      </c>
      <c r="E19" s="21">
        <f t="shared" ref="E19:K19" si="7">SUM(E6:E18)</f>
        <v>359310629.85999995</v>
      </c>
      <c r="F19" s="20">
        <f>SUM(F6:F18)</f>
        <v>100.00000000000001</v>
      </c>
      <c r="G19" s="21">
        <f t="shared" si="7"/>
        <v>32619710.199999999</v>
      </c>
      <c r="H19" s="20">
        <v>100.00000000000001</v>
      </c>
      <c r="I19" s="21">
        <f t="shared" si="7"/>
        <v>21007306.600000001</v>
      </c>
      <c r="J19" s="20">
        <v>100.00000000000001</v>
      </c>
      <c r="K19" s="21">
        <f t="shared" si="7"/>
        <v>3385816.7999999993</v>
      </c>
      <c r="L19" s="20">
        <v>100.00000000000001</v>
      </c>
      <c r="M19" s="22">
        <f t="shared" ref="M19" si="8">SUM(M6:M18)</f>
        <v>2084243005.6200001</v>
      </c>
      <c r="N19" s="1"/>
      <c r="O19" s="1"/>
    </row>
    <row r="20" spans="1:15" ht="15.75" thickBot="1" x14ac:dyDescent="0.3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1"/>
      <c r="O20" s="1"/>
    </row>
    <row r="21" spans="1:15" ht="15" customHeight="1" x14ac:dyDescent="0.25">
      <c r="A21" s="49" t="s">
        <v>1</v>
      </c>
      <c r="B21" s="52" t="s">
        <v>25</v>
      </c>
      <c r="C21" s="53"/>
      <c r="D21" s="56" t="s">
        <v>26</v>
      </c>
      <c r="E21" s="61"/>
      <c r="F21" s="56" t="s">
        <v>27</v>
      </c>
      <c r="G21" s="53"/>
      <c r="H21" s="56" t="s">
        <v>28</v>
      </c>
      <c r="I21" s="53"/>
      <c r="J21" s="56" t="s">
        <v>29</v>
      </c>
      <c r="K21" s="53"/>
      <c r="L21" s="56" t="s">
        <v>35</v>
      </c>
      <c r="M21" s="53"/>
    </row>
    <row r="22" spans="1:15" ht="15.75" thickBot="1" x14ac:dyDescent="0.3">
      <c r="A22" s="50"/>
      <c r="B22" s="63" t="s">
        <v>30</v>
      </c>
      <c r="C22" s="64"/>
      <c r="D22" s="57"/>
      <c r="E22" s="62"/>
      <c r="F22" s="57"/>
      <c r="G22" s="55"/>
      <c r="H22" s="57"/>
      <c r="I22" s="55"/>
      <c r="J22" s="57"/>
      <c r="K22" s="55"/>
      <c r="L22" s="57"/>
      <c r="M22" s="55"/>
    </row>
    <row r="23" spans="1:15" ht="23.25" thickBot="1" x14ac:dyDescent="0.3">
      <c r="A23" s="51"/>
      <c r="B23" s="23" t="s">
        <v>9</v>
      </c>
      <c r="C23" s="24" t="s">
        <v>10</v>
      </c>
      <c r="D23" s="23" t="s">
        <v>9</v>
      </c>
      <c r="E23" s="24" t="s">
        <v>10</v>
      </c>
      <c r="F23" s="23" t="s">
        <v>9</v>
      </c>
      <c r="G23" s="24" t="s">
        <v>10</v>
      </c>
      <c r="H23" s="23" t="s">
        <v>9</v>
      </c>
      <c r="I23" s="24" t="s">
        <v>10</v>
      </c>
      <c r="J23" s="23" t="s">
        <v>9</v>
      </c>
      <c r="K23" s="24" t="s">
        <v>10</v>
      </c>
      <c r="L23" s="23" t="s">
        <v>9</v>
      </c>
      <c r="M23" s="23" t="s">
        <v>10</v>
      </c>
    </row>
    <row r="24" spans="1:15" x14ac:dyDescent="0.25">
      <c r="A24" s="25" t="s">
        <v>11</v>
      </c>
      <c r="B24" s="12">
        <f>ROUND((C24/$C$37)*100,6)</f>
        <v>2.7021190000000002</v>
      </c>
      <c r="C24" s="13">
        <v>2344532.4799999995</v>
      </c>
      <c r="D24" s="12">
        <f>ROUND((E24/$E$37)*100,6)</f>
        <v>2.986723</v>
      </c>
      <c r="E24" s="13">
        <v>1630248.39</v>
      </c>
      <c r="F24" s="12">
        <f>ROUND((G24/$G$37)*100,6)</f>
        <v>4.0052300000000001</v>
      </c>
      <c r="G24" s="13">
        <v>3105808.0500000003</v>
      </c>
      <c r="H24" s="12">
        <f t="shared" ref="H24:H36" si="9">ROUND((I24/$I$37)*100,6)</f>
        <v>5.8094380000000001</v>
      </c>
      <c r="I24" s="13">
        <v>11894945.48</v>
      </c>
      <c r="J24" s="12">
        <f t="shared" ref="J24:J36" si="10">ROUND((K24/$K$37)*100,6)</f>
        <v>4.8404179999999997</v>
      </c>
      <c r="K24" s="13">
        <v>14052563.239999998</v>
      </c>
      <c r="L24" s="14">
        <f>ROUND((M24/$M$37)*100,6)</f>
        <v>4.145054</v>
      </c>
      <c r="M24" s="15">
        <f t="shared" ref="M24:M36" si="11">C24+E24+G24+K24+I24+M6</f>
        <v>115987127.5</v>
      </c>
    </row>
    <row r="25" spans="1:15" x14ac:dyDescent="0.25">
      <c r="A25" s="26" t="s">
        <v>12</v>
      </c>
      <c r="B25" s="16">
        <f t="shared" ref="B25:B36" si="12">ROUND((C25/$C$37)*100,6)</f>
        <v>4.5599590000000001</v>
      </c>
      <c r="C25" s="17">
        <v>3956514.45</v>
      </c>
      <c r="D25" s="16">
        <f t="shared" ref="D25:D36" si="13">ROUND((E25/$E$37)*100,6)</f>
        <v>4.0824009999999999</v>
      </c>
      <c r="E25" s="17">
        <v>2228303.87</v>
      </c>
      <c r="F25" s="16">
        <f t="shared" ref="F25:F36" si="14">ROUND((G25/$G$37)*100,6)</f>
        <v>4.3142769999999997</v>
      </c>
      <c r="G25" s="17">
        <v>3345454.83</v>
      </c>
      <c r="H25" s="16">
        <f t="shared" si="9"/>
        <v>3.6295130000000002</v>
      </c>
      <c r="I25" s="17">
        <v>7431503</v>
      </c>
      <c r="J25" s="16">
        <f t="shared" si="10"/>
        <v>4.926336</v>
      </c>
      <c r="K25" s="17">
        <v>14301999.419999998</v>
      </c>
      <c r="L25" s="18">
        <f t="shared" ref="L25:L36" si="15">ROUND((M25/$M$37)*100,6)</f>
        <v>4.2462780000000002</v>
      </c>
      <c r="M25" s="19">
        <f t="shared" si="11"/>
        <v>118819585.90000001</v>
      </c>
    </row>
    <row r="26" spans="1:15" x14ac:dyDescent="0.25">
      <c r="A26" s="25" t="s">
        <v>13</v>
      </c>
      <c r="B26" s="12">
        <f t="shared" si="12"/>
        <v>33.011102999999999</v>
      </c>
      <c r="C26" s="13">
        <v>28642562.040000003</v>
      </c>
      <c r="D26" s="12">
        <f t="shared" si="13"/>
        <v>34.234707999999998</v>
      </c>
      <c r="E26" s="13">
        <v>18686390.510000002</v>
      </c>
      <c r="F26" s="12">
        <f t="shared" si="14"/>
        <v>29.250335</v>
      </c>
      <c r="G26" s="13">
        <v>22681825.639999997</v>
      </c>
      <c r="H26" s="12">
        <f t="shared" si="9"/>
        <v>27.872734999999999</v>
      </c>
      <c r="I26" s="13">
        <v>57070004</v>
      </c>
      <c r="J26" s="12">
        <f t="shared" si="10"/>
        <v>22.356769</v>
      </c>
      <c r="K26" s="13">
        <v>64905537.690000005</v>
      </c>
      <c r="L26" s="14">
        <f t="shared" si="15"/>
        <v>28.105506999999999</v>
      </c>
      <c r="M26" s="15">
        <f t="shared" si="11"/>
        <v>786449892.88</v>
      </c>
    </row>
    <row r="27" spans="1:15" x14ac:dyDescent="0.25">
      <c r="A27" s="26" t="s">
        <v>14</v>
      </c>
      <c r="B27" s="16">
        <f t="shared" si="12"/>
        <v>4.9610779999999997</v>
      </c>
      <c r="C27" s="17">
        <v>4304551.5100000007</v>
      </c>
      <c r="D27" s="16">
        <f t="shared" si="13"/>
        <v>4.5253750000000004</v>
      </c>
      <c r="E27" s="17">
        <v>2470093.1400000006</v>
      </c>
      <c r="F27" s="16">
        <f t="shared" si="14"/>
        <v>5.2694669999999997</v>
      </c>
      <c r="G27" s="17">
        <v>4086145.5399999991</v>
      </c>
      <c r="H27" s="16">
        <f t="shared" si="9"/>
        <v>4.3464869999999998</v>
      </c>
      <c r="I27" s="17">
        <v>8899522</v>
      </c>
      <c r="J27" s="16">
        <f t="shared" si="10"/>
        <v>6.0338269999999996</v>
      </c>
      <c r="K27" s="17">
        <v>17517235.719999999</v>
      </c>
      <c r="L27" s="18">
        <f t="shared" si="15"/>
        <v>5.2518469999999997</v>
      </c>
      <c r="M27" s="19">
        <f t="shared" si="11"/>
        <v>146957488.04999995</v>
      </c>
    </row>
    <row r="28" spans="1:15" x14ac:dyDescent="0.25">
      <c r="A28" s="25" t="s">
        <v>15</v>
      </c>
      <c r="B28" s="12">
        <f t="shared" si="12"/>
        <v>27.13148</v>
      </c>
      <c r="C28" s="13">
        <v>23541021.300000001</v>
      </c>
      <c r="D28" s="12">
        <f t="shared" si="13"/>
        <v>28.421565000000001</v>
      </c>
      <c r="E28" s="13">
        <v>15513392.720000001</v>
      </c>
      <c r="F28" s="12">
        <f t="shared" si="14"/>
        <v>26.524401000000001</v>
      </c>
      <c r="G28" s="13">
        <v>20568031.920000002</v>
      </c>
      <c r="H28" s="12">
        <f t="shared" si="9"/>
        <v>41.941758999999998</v>
      </c>
      <c r="I28" s="13">
        <v>85876624</v>
      </c>
      <c r="J28" s="12">
        <f t="shared" si="10"/>
        <v>22.591996999999999</v>
      </c>
      <c r="K28" s="13">
        <v>65588445.239999995</v>
      </c>
      <c r="L28" s="14">
        <f t="shared" si="15"/>
        <v>26.661930999999999</v>
      </c>
      <c r="M28" s="15">
        <f t="shared" si="11"/>
        <v>746055679.75999999</v>
      </c>
    </row>
    <row r="29" spans="1:15" x14ac:dyDescent="0.25">
      <c r="A29" s="26" t="s">
        <v>16</v>
      </c>
      <c r="B29" s="16">
        <f t="shared" si="12"/>
        <v>7.8421089999999998</v>
      </c>
      <c r="C29" s="17">
        <v>6804319.2599999998</v>
      </c>
      <c r="D29" s="16">
        <f t="shared" si="13"/>
        <v>7.5875959999999996</v>
      </c>
      <c r="E29" s="17">
        <v>4141550.8800000008</v>
      </c>
      <c r="F29" s="16">
        <f t="shared" si="14"/>
        <v>7.3527719999999999</v>
      </c>
      <c r="G29" s="17">
        <v>5701620.1699999999</v>
      </c>
      <c r="H29" s="16">
        <f t="shared" si="9"/>
        <v>3.5995900000000001</v>
      </c>
      <c r="I29" s="17">
        <v>7370235</v>
      </c>
      <c r="J29" s="16">
        <f t="shared" si="10"/>
        <v>9.086131</v>
      </c>
      <c r="K29" s="17">
        <v>26378599.139999993</v>
      </c>
      <c r="L29" s="18">
        <f t="shared" si="15"/>
        <v>7.3881059999999996</v>
      </c>
      <c r="M29" s="19">
        <f t="shared" si="11"/>
        <v>206734406.36999997</v>
      </c>
    </row>
    <row r="30" spans="1:15" x14ac:dyDescent="0.25">
      <c r="A30" s="25" t="s">
        <v>17</v>
      </c>
      <c r="B30" s="12">
        <f t="shared" si="12"/>
        <v>1.6222909999999999</v>
      </c>
      <c r="C30" s="13">
        <v>1407604.24</v>
      </c>
      <c r="D30" s="12">
        <f t="shared" si="13"/>
        <v>1.511601</v>
      </c>
      <c r="E30" s="13">
        <v>825079.9</v>
      </c>
      <c r="F30" s="12">
        <f t="shared" si="14"/>
        <v>1.642422</v>
      </c>
      <c r="G30" s="13">
        <v>1273597.04</v>
      </c>
      <c r="H30" s="12">
        <f t="shared" si="9"/>
        <v>1.6637919999999999</v>
      </c>
      <c r="I30" s="13">
        <v>3406648</v>
      </c>
      <c r="J30" s="12">
        <f t="shared" si="10"/>
        <v>1.812576</v>
      </c>
      <c r="K30" s="13">
        <v>5262219.5500000007</v>
      </c>
      <c r="L30" s="14">
        <f t="shared" si="15"/>
        <v>1.621732</v>
      </c>
      <c r="M30" s="15">
        <f t="shared" si="11"/>
        <v>45379408.479999997</v>
      </c>
    </row>
    <row r="31" spans="1:15" x14ac:dyDescent="0.25">
      <c r="A31" s="26" t="s">
        <v>18</v>
      </c>
      <c r="B31" s="16">
        <f t="shared" si="12"/>
        <v>6.1871409999999996</v>
      </c>
      <c r="C31" s="17">
        <v>5368362.4099999992</v>
      </c>
      <c r="D31" s="16">
        <f t="shared" si="13"/>
        <v>5.8638209999999997</v>
      </c>
      <c r="E31" s="17">
        <v>3200659.81</v>
      </c>
      <c r="F31" s="16">
        <f t="shared" si="14"/>
        <v>6.3735330000000001</v>
      </c>
      <c r="G31" s="17">
        <v>4942280.42</v>
      </c>
      <c r="H31" s="16">
        <f t="shared" si="9"/>
        <v>1.344697</v>
      </c>
      <c r="I31" s="17">
        <v>2753295.6100000003</v>
      </c>
      <c r="J31" s="16">
        <f t="shared" si="10"/>
        <v>6.5583470000000004</v>
      </c>
      <c r="K31" s="17">
        <v>19040007.700000003</v>
      </c>
      <c r="L31" s="18">
        <f t="shared" si="15"/>
        <v>6.0966519999999997</v>
      </c>
      <c r="M31" s="19">
        <f t="shared" si="11"/>
        <v>170596852.41000003</v>
      </c>
    </row>
    <row r="32" spans="1:15" x14ac:dyDescent="0.25">
      <c r="A32" s="25" t="s">
        <v>19</v>
      </c>
      <c r="B32" s="12">
        <f t="shared" si="12"/>
        <v>3.1248580000000001</v>
      </c>
      <c r="C32" s="13">
        <v>2711328.44</v>
      </c>
      <c r="D32" s="12">
        <f t="shared" si="13"/>
        <v>3.2299020000000001</v>
      </c>
      <c r="E32" s="13">
        <v>1762982.82</v>
      </c>
      <c r="F32" s="12">
        <f t="shared" si="14"/>
        <v>3.8208989999999998</v>
      </c>
      <c r="G32" s="13">
        <v>2962870.7500000005</v>
      </c>
      <c r="H32" s="12">
        <f t="shared" si="9"/>
        <v>2.4708619999999999</v>
      </c>
      <c r="I32" s="13">
        <v>5059141</v>
      </c>
      <c r="J32" s="12">
        <f t="shared" si="10"/>
        <v>4.5210319999999999</v>
      </c>
      <c r="K32" s="13">
        <v>13125332.060000002</v>
      </c>
      <c r="L32" s="14">
        <f t="shared" si="15"/>
        <v>3.8018329999999998</v>
      </c>
      <c r="M32" s="15">
        <f t="shared" si="11"/>
        <v>106383104.66</v>
      </c>
    </row>
    <row r="33" spans="1:13" x14ac:dyDescent="0.25">
      <c r="A33" s="26" t="s">
        <v>20</v>
      </c>
      <c r="B33" s="16">
        <f t="shared" si="12"/>
        <v>5.4188660000000004</v>
      </c>
      <c r="C33" s="17">
        <v>4701757.6600000011</v>
      </c>
      <c r="D33" s="16">
        <f t="shared" si="13"/>
        <v>4.213692</v>
      </c>
      <c r="E33" s="17">
        <v>2299966.94</v>
      </c>
      <c r="F33" s="16">
        <f t="shared" si="14"/>
        <v>4.5636960000000002</v>
      </c>
      <c r="G33" s="17">
        <v>3538863.7</v>
      </c>
      <c r="H33" s="16">
        <f t="shared" si="9"/>
        <v>2.5325959999999998</v>
      </c>
      <c r="I33" s="17">
        <v>5185544</v>
      </c>
      <c r="J33" s="16">
        <f t="shared" si="10"/>
        <v>6.0223250000000004</v>
      </c>
      <c r="K33" s="17">
        <v>17483842.710000001</v>
      </c>
      <c r="L33" s="18">
        <f t="shared" si="15"/>
        <v>4.7899289999999999</v>
      </c>
      <c r="M33" s="19">
        <f t="shared" si="11"/>
        <v>134032055.15999998</v>
      </c>
    </row>
    <row r="34" spans="1:13" x14ac:dyDescent="0.25">
      <c r="A34" s="25" t="s">
        <v>21</v>
      </c>
      <c r="B34" s="12">
        <f t="shared" si="12"/>
        <v>0.94917799999999997</v>
      </c>
      <c r="C34" s="13">
        <v>823567.71</v>
      </c>
      <c r="D34" s="12">
        <f t="shared" si="13"/>
        <v>0.84591300000000003</v>
      </c>
      <c r="E34" s="13">
        <v>461726.29</v>
      </c>
      <c r="F34" s="12">
        <f t="shared" si="14"/>
        <v>2.9883250000000001</v>
      </c>
      <c r="G34" s="13">
        <v>2317260.87</v>
      </c>
      <c r="H34" s="12">
        <f t="shared" si="9"/>
        <v>2.5161630000000001</v>
      </c>
      <c r="I34" s="13">
        <v>5151897</v>
      </c>
      <c r="J34" s="12">
        <f t="shared" si="10"/>
        <v>5.9462580000000003</v>
      </c>
      <c r="K34" s="13">
        <v>17263007.190000001</v>
      </c>
      <c r="L34" s="14">
        <f t="shared" si="15"/>
        <v>3.7216269999999998</v>
      </c>
      <c r="M34" s="15">
        <f t="shared" si="11"/>
        <v>104138770.73</v>
      </c>
    </row>
    <row r="35" spans="1:13" x14ac:dyDescent="0.25">
      <c r="A35" s="26" t="s">
        <v>22</v>
      </c>
      <c r="B35" s="16">
        <f t="shared" si="12"/>
        <v>1.508456</v>
      </c>
      <c r="C35" s="17">
        <v>1308834.03</v>
      </c>
      <c r="D35" s="16">
        <f t="shared" si="13"/>
        <v>1.434761</v>
      </c>
      <c r="E35" s="17">
        <v>783138.2</v>
      </c>
      <c r="F35" s="16">
        <f t="shared" si="14"/>
        <v>1.417546</v>
      </c>
      <c r="G35" s="17">
        <v>1099219.5200000003</v>
      </c>
      <c r="H35" s="16">
        <f t="shared" si="9"/>
        <v>1.6374690000000001</v>
      </c>
      <c r="I35" s="17">
        <v>3352751</v>
      </c>
      <c r="J35" s="16">
        <f t="shared" si="10"/>
        <v>1.8045119999999999</v>
      </c>
      <c r="K35" s="17">
        <v>5238809.38</v>
      </c>
      <c r="L35" s="18">
        <f t="shared" si="15"/>
        <v>1.5032620000000001</v>
      </c>
      <c r="M35" s="19">
        <f t="shared" si="11"/>
        <v>42064368.449999996</v>
      </c>
    </row>
    <row r="36" spans="1:13" ht="15.75" thickBot="1" x14ac:dyDescent="0.3">
      <c r="A36" s="25" t="s">
        <v>23</v>
      </c>
      <c r="B36" s="12">
        <f t="shared" si="12"/>
        <v>0.98136199999999996</v>
      </c>
      <c r="C36" s="13">
        <v>851492.95000000007</v>
      </c>
      <c r="D36" s="12">
        <f t="shared" si="13"/>
        <v>1.061941</v>
      </c>
      <c r="E36" s="13">
        <v>579641.32999999996</v>
      </c>
      <c r="F36" s="12">
        <f t="shared" si="14"/>
        <v>2.4770970000000001</v>
      </c>
      <c r="G36" s="13">
        <v>1920835.7900000005</v>
      </c>
      <c r="H36" s="12">
        <f t="shared" si="9"/>
        <v>0.63490000000000002</v>
      </c>
      <c r="I36" s="13">
        <v>1299970</v>
      </c>
      <c r="J36" s="12">
        <f t="shared" si="10"/>
        <v>3.4994719999999999</v>
      </c>
      <c r="K36" s="13">
        <v>10159567.360000001</v>
      </c>
      <c r="L36" s="14">
        <f t="shared" si="15"/>
        <v>2.666242</v>
      </c>
      <c r="M36" s="15">
        <f t="shared" si="11"/>
        <v>74606949.280000001</v>
      </c>
    </row>
    <row r="37" spans="1:13" ht="15.75" thickBot="1" x14ac:dyDescent="0.3">
      <c r="A37" s="27" t="s">
        <v>24</v>
      </c>
      <c r="B37" s="20">
        <v>100.00000000000001</v>
      </c>
      <c r="C37" s="21">
        <f t="shared" ref="C37" si="16">SUM(C24:C36)</f>
        <v>86766448.479999989</v>
      </c>
      <c r="D37" s="20">
        <f>SUM(D24:D36)+0.000001</f>
        <v>99.999999999999986</v>
      </c>
      <c r="E37" s="21">
        <f t="shared" ref="E37" si="17">SUM(E24:E36)</f>
        <v>54583174.800000004</v>
      </c>
      <c r="F37" s="20">
        <f>SUM(F24:F36)</f>
        <v>100</v>
      </c>
      <c r="G37" s="21">
        <f>SUM(G24:G36)</f>
        <v>77543814.24000001</v>
      </c>
      <c r="H37" s="20">
        <v>100.00000000000001</v>
      </c>
      <c r="I37" s="21">
        <f t="shared" ref="I37" si="18">SUM(I24:I36)</f>
        <v>204752080.09000003</v>
      </c>
      <c r="J37" s="20">
        <f>SUM(J24:J36)</f>
        <v>100</v>
      </c>
      <c r="K37" s="21">
        <f t="shared" ref="K37" si="19">SUM(K24:K36)</f>
        <v>290317166.40000004</v>
      </c>
      <c r="L37" s="20">
        <f>ROUND(SUM(L24:L36),0)</f>
        <v>100</v>
      </c>
      <c r="M37" s="28">
        <f>SUM(M24:M36)</f>
        <v>2798205689.6299992</v>
      </c>
    </row>
    <row r="39" spans="1:13" ht="21.75" thickBot="1" x14ac:dyDescent="0.4">
      <c r="A39" s="48" t="s">
        <v>31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1:13" x14ac:dyDescent="0.25">
      <c r="A40" s="65" t="s">
        <v>1</v>
      </c>
      <c r="B40" s="68" t="s">
        <v>2</v>
      </c>
      <c r="C40" s="69"/>
      <c r="D40" s="72" t="s">
        <v>3</v>
      </c>
      <c r="E40" s="69"/>
      <c r="F40" s="72" t="s">
        <v>4</v>
      </c>
      <c r="G40" s="69"/>
      <c r="H40" s="72" t="s">
        <v>5</v>
      </c>
      <c r="I40" s="69"/>
      <c r="J40" s="72" t="s">
        <v>6</v>
      </c>
      <c r="K40" s="69"/>
      <c r="L40" s="72" t="s">
        <v>7</v>
      </c>
      <c r="M40" s="69"/>
    </row>
    <row r="41" spans="1:13" ht="27" customHeight="1" thickBot="1" x14ac:dyDescent="0.3">
      <c r="A41" s="66"/>
      <c r="B41" s="70"/>
      <c r="C41" s="71"/>
      <c r="D41" s="74" t="s">
        <v>8</v>
      </c>
      <c r="E41" s="75"/>
      <c r="F41" s="73"/>
      <c r="G41" s="71"/>
      <c r="H41" s="73"/>
      <c r="I41" s="71"/>
      <c r="J41" s="73"/>
      <c r="K41" s="71"/>
      <c r="L41" s="73"/>
      <c r="M41" s="71"/>
    </row>
    <row r="42" spans="1:13" ht="24.75" thickBot="1" x14ac:dyDescent="0.3">
      <c r="A42" s="67"/>
      <c r="B42" s="29" t="s">
        <v>9</v>
      </c>
      <c r="C42" s="30" t="s">
        <v>10</v>
      </c>
      <c r="D42" s="29" t="s">
        <v>9</v>
      </c>
      <c r="E42" s="30" t="s">
        <v>10</v>
      </c>
      <c r="F42" s="29" t="s">
        <v>9</v>
      </c>
      <c r="G42" s="30" t="s">
        <v>10</v>
      </c>
      <c r="H42" s="29" t="s">
        <v>9</v>
      </c>
      <c r="I42" s="30" t="s">
        <v>10</v>
      </c>
      <c r="J42" s="29" t="s">
        <v>9</v>
      </c>
      <c r="K42" s="30" t="s">
        <v>10</v>
      </c>
      <c r="L42" s="29" t="s">
        <v>9</v>
      </c>
      <c r="M42" s="30" t="s">
        <v>10</v>
      </c>
    </row>
    <row r="43" spans="1:13" x14ac:dyDescent="0.25">
      <c r="A43" s="8" t="s">
        <v>11</v>
      </c>
      <c r="B43" s="31">
        <f>ROUND((C43/$C$56)*100,6)</f>
        <v>3.9311970000000001</v>
      </c>
      <c r="C43" s="32">
        <v>69260850.230000004</v>
      </c>
      <c r="D43" s="31">
        <f>ROUND((E43/$E$56)*100,6)</f>
        <v>3.9311970000000001</v>
      </c>
      <c r="E43" s="32">
        <v>14095576.470000001</v>
      </c>
      <c r="F43" s="31">
        <f>ROUND((G43/$G$56)*100,6)</f>
        <v>3.9311970000000001</v>
      </c>
      <c r="G43" s="32">
        <v>1294771.42</v>
      </c>
      <c r="H43" s="31">
        <f>ROUND((I43/$I$56)*100,6)</f>
        <v>4.034071</v>
      </c>
      <c r="I43" s="32">
        <v>847449.58999999985</v>
      </c>
      <c r="J43" s="31">
        <f>ROUND((K43/$K$56)*100,6)</f>
        <v>4.0370059999999999</v>
      </c>
      <c r="K43" s="32">
        <v>136685.64000000001</v>
      </c>
      <c r="L43" s="33">
        <f>ROUND((M43/$M$56)*100,6)</f>
        <v>3.9323540000000001</v>
      </c>
      <c r="M43" s="34">
        <f>C43+E43+G43+I43+K43</f>
        <v>85635333.350000009</v>
      </c>
    </row>
    <row r="44" spans="1:13" x14ac:dyDescent="0.25">
      <c r="A44" s="6" t="s">
        <v>12</v>
      </c>
      <c r="B44" s="35">
        <f t="shared" ref="B44:B55" si="20">ROUND((C44/$C$56)*100,6)</f>
        <v>4.1721979999999999</v>
      </c>
      <c r="C44" s="36">
        <v>73506864.390000001</v>
      </c>
      <c r="D44" s="35">
        <f t="shared" ref="D44:D55" si="21">ROUND((E44/$E$56)*100,6)</f>
        <v>4.1721979999999999</v>
      </c>
      <c r="E44" s="36">
        <v>14959701.26</v>
      </c>
      <c r="F44" s="35">
        <f t="shared" ref="F44:F55" si="22">ROUND((G44/$G$56)*100,6)</f>
        <v>4.1721979999999999</v>
      </c>
      <c r="G44" s="36">
        <v>1374146.96</v>
      </c>
      <c r="H44" s="35">
        <f t="shared" ref="H44:H55" si="23">ROUND((I44/$I$56)*100,6)</f>
        <v>4.2322199999999999</v>
      </c>
      <c r="I44" s="36">
        <v>889075.47</v>
      </c>
      <c r="J44" s="35">
        <f t="shared" ref="J44:J55" si="24">ROUND((K44/$K$56)*100,6)</f>
        <v>4.2339330000000004</v>
      </c>
      <c r="K44" s="36">
        <v>143353.22</v>
      </c>
      <c r="L44" s="37">
        <f t="shared" ref="L44:L55" si="25">ROUND((M44/$M$56)*100,6)</f>
        <v>4.1728730000000001</v>
      </c>
      <c r="M44" s="38">
        <f t="shared" ref="M44:M55" si="26">C44+E44+G44+I44+K44</f>
        <v>90873141.299999997</v>
      </c>
    </row>
    <row r="45" spans="1:13" x14ac:dyDescent="0.25">
      <c r="A45" s="8" t="s">
        <v>13</v>
      </c>
      <c r="B45" s="31">
        <f t="shared" si="20"/>
        <v>28.830161</v>
      </c>
      <c r="C45" s="32">
        <v>507937269.75</v>
      </c>
      <c r="D45" s="31">
        <f t="shared" si="21"/>
        <v>28.830161</v>
      </c>
      <c r="E45" s="32">
        <v>103372520.06999999</v>
      </c>
      <c r="F45" s="31">
        <f t="shared" si="22"/>
        <v>28.830161</v>
      </c>
      <c r="G45" s="32">
        <v>9495445.9399999995</v>
      </c>
      <c r="H45" s="31">
        <f t="shared" si="23"/>
        <v>28.184061</v>
      </c>
      <c r="I45" s="32">
        <v>5920712.2100000009</v>
      </c>
      <c r="J45" s="31">
        <f t="shared" si="24"/>
        <v>28.165624999999999</v>
      </c>
      <c r="K45" s="32">
        <v>953636.48</v>
      </c>
      <c r="L45" s="33">
        <f t="shared" si="25"/>
        <v>28.822896</v>
      </c>
      <c r="M45" s="34">
        <f t="shared" si="26"/>
        <v>627679584.45000005</v>
      </c>
    </row>
    <row r="46" spans="1:13" x14ac:dyDescent="0.25">
      <c r="A46" s="6" t="s">
        <v>14</v>
      </c>
      <c r="B46" s="35">
        <f t="shared" si="20"/>
        <v>5.2108189999999999</v>
      </c>
      <c r="C46" s="36">
        <v>91805557.829999998</v>
      </c>
      <c r="D46" s="35">
        <f t="shared" si="21"/>
        <v>5.2108189999999999</v>
      </c>
      <c r="E46" s="36">
        <v>18683747.850000001</v>
      </c>
      <c r="F46" s="35">
        <f t="shared" si="22"/>
        <v>5.2108189999999999</v>
      </c>
      <c r="G46" s="36">
        <v>1716225.14</v>
      </c>
      <c r="H46" s="35">
        <f t="shared" si="23"/>
        <v>5.3187670000000002</v>
      </c>
      <c r="I46" s="36">
        <v>1117329.77</v>
      </c>
      <c r="J46" s="35">
        <f t="shared" si="24"/>
        <v>5.3218480000000001</v>
      </c>
      <c r="K46" s="36">
        <v>180188.02000000002</v>
      </c>
      <c r="L46" s="37">
        <f t="shared" si="25"/>
        <v>5.2120329999999999</v>
      </c>
      <c r="M46" s="38">
        <f t="shared" si="26"/>
        <v>113503048.61</v>
      </c>
    </row>
    <row r="47" spans="1:13" x14ac:dyDescent="0.25">
      <c r="A47" s="8" t="s">
        <v>15</v>
      </c>
      <c r="B47" s="31">
        <f t="shared" si="20"/>
        <v>25.882603</v>
      </c>
      <c r="C47" s="32">
        <v>456006419.42000002</v>
      </c>
      <c r="D47" s="31">
        <f t="shared" si="21"/>
        <v>25.882603</v>
      </c>
      <c r="E47" s="32">
        <v>92803847.150000006</v>
      </c>
      <c r="F47" s="31">
        <f t="shared" si="22"/>
        <v>25.882603</v>
      </c>
      <c r="G47" s="32">
        <v>8524643.8100000005</v>
      </c>
      <c r="H47" s="31">
        <f t="shared" si="23"/>
        <v>25.431415000000001</v>
      </c>
      <c r="I47" s="32">
        <v>5342455.22</v>
      </c>
      <c r="J47" s="31">
        <f t="shared" si="24"/>
        <v>25.418541000000001</v>
      </c>
      <c r="K47" s="32">
        <v>860625.21999999986</v>
      </c>
      <c r="L47" s="33">
        <f t="shared" si="25"/>
        <v>25.877528999999999</v>
      </c>
      <c r="M47" s="34">
        <f t="shared" si="26"/>
        <v>563537990.82000005</v>
      </c>
    </row>
    <row r="48" spans="1:13" x14ac:dyDescent="0.25">
      <c r="A48" s="6" t="s">
        <v>16</v>
      </c>
      <c r="B48" s="35">
        <f t="shared" si="20"/>
        <v>7.4772350000000003</v>
      </c>
      <c r="C48" s="36">
        <v>131735862.09</v>
      </c>
      <c r="D48" s="35">
        <f t="shared" si="21"/>
        <v>7.4772350000000003</v>
      </c>
      <c r="E48" s="36">
        <v>26810137.510000002</v>
      </c>
      <c r="F48" s="35">
        <f t="shared" si="22"/>
        <v>7.4772350000000003</v>
      </c>
      <c r="G48" s="36">
        <v>2462687.48</v>
      </c>
      <c r="H48" s="35">
        <f t="shared" si="23"/>
        <v>7.5269300000000001</v>
      </c>
      <c r="I48" s="36">
        <v>1581205.2299999997</v>
      </c>
      <c r="J48" s="35">
        <f t="shared" si="24"/>
        <v>7.5283480000000003</v>
      </c>
      <c r="K48" s="36">
        <v>254896.06999999998</v>
      </c>
      <c r="L48" s="37">
        <f t="shared" si="25"/>
        <v>7.4777940000000003</v>
      </c>
      <c r="M48" s="38">
        <f t="shared" si="26"/>
        <v>162844788.37999997</v>
      </c>
    </row>
    <row r="49" spans="1:13" x14ac:dyDescent="0.25">
      <c r="A49" s="8" t="s">
        <v>17</v>
      </c>
      <c r="B49" s="31">
        <f t="shared" si="20"/>
        <v>1.5860380000000001</v>
      </c>
      <c r="C49" s="32">
        <v>27943237.41</v>
      </c>
      <c r="D49" s="31">
        <f t="shared" si="21"/>
        <v>1.5860380000000001</v>
      </c>
      <c r="E49" s="32">
        <v>5686849.6200000001</v>
      </c>
      <c r="F49" s="31">
        <f t="shared" si="22"/>
        <v>1.5860380000000001</v>
      </c>
      <c r="G49" s="32">
        <v>522374.55</v>
      </c>
      <c r="H49" s="31">
        <f t="shared" si="23"/>
        <v>1.6008530000000001</v>
      </c>
      <c r="I49" s="32">
        <v>336296.04</v>
      </c>
      <c r="J49" s="31">
        <f t="shared" si="24"/>
        <v>1.6012759999999999</v>
      </c>
      <c r="K49" s="32">
        <v>54216.26</v>
      </c>
      <c r="L49" s="33">
        <f t="shared" si="25"/>
        <v>1.5862050000000001</v>
      </c>
      <c r="M49" s="34">
        <f t="shared" si="26"/>
        <v>34542973.879999995</v>
      </c>
    </row>
    <row r="50" spans="1:13" x14ac:dyDescent="0.25">
      <c r="A50" s="6" t="s">
        <v>18</v>
      </c>
      <c r="B50" s="35">
        <f t="shared" si="20"/>
        <v>6.4433319999999998</v>
      </c>
      <c r="C50" s="36">
        <v>113520296.78</v>
      </c>
      <c r="D50" s="35">
        <f t="shared" si="21"/>
        <v>6.4433319999999998</v>
      </c>
      <c r="E50" s="36">
        <v>23103008.690000001</v>
      </c>
      <c r="F50" s="35">
        <f t="shared" si="22"/>
        <v>6.4433319999999998</v>
      </c>
      <c r="G50" s="36">
        <v>2122163.3199999998</v>
      </c>
      <c r="H50" s="35">
        <f t="shared" si="23"/>
        <v>6.5436139999999998</v>
      </c>
      <c r="I50" s="36">
        <v>1374637.01</v>
      </c>
      <c r="J50" s="35">
        <f t="shared" si="24"/>
        <v>6.546475</v>
      </c>
      <c r="K50" s="36">
        <v>221651.65</v>
      </c>
      <c r="L50" s="37">
        <f t="shared" si="25"/>
        <v>6.4444600000000003</v>
      </c>
      <c r="M50" s="38">
        <f t="shared" si="26"/>
        <v>140341757.44999999</v>
      </c>
    </row>
    <row r="51" spans="1:13" x14ac:dyDescent="0.25">
      <c r="A51" s="8" t="s">
        <v>19</v>
      </c>
      <c r="B51" s="31">
        <f t="shared" si="20"/>
        <v>3.8308810000000002</v>
      </c>
      <c r="C51" s="32">
        <v>67493449.870000005</v>
      </c>
      <c r="D51" s="31">
        <f t="shared" si="21"/>
        <v>3.8308810000000002</v>
      </c>
      <c r="E51" s="32">
        <v>13735885.15</v>
      </c>
      <c r="F51" s="31">
        <f t="shared" si="22"/>
        <v>3.8308810000000002</v>
      </c>
      <c r="G51" s="32">
        <v>1261731.3999999999</v>
      </c>
      <c r="H51" s="31">
        <f t="shared" si="23"/>
        <v>3.9230239999999998</v>
      </c>
      <c r="I51" s="32">
        <v>824121.58</v>
      </c>
      <c r="J51" s="31">
        <f t="shared" si="24"/>
        <v>3.9256530000000001</v>
      </c>
      <c r="K51" s="32">
        <v>132915.41</v>
      </c>
      <c r="L51" s="33">
        <f t="shared" si="25"/>
        <v>3.8319169999999998</v>
      </c>
      <c r="M51" s="34">
        <f t="shared" si="26"/>
        <v>83448103.410000011</v>
      </c>
    </row>
    <row r="52" spans="1:13" x14ac:dyDescent="0.25">
      <c r="A52" s="6" t="s">
        <v>20</v>
      </c>
      <c r="B52" s="35">
        <f t="shared" si="20"/>
        <v>4.7835330000000003</v>
      </c>
      <c r="C52" s="36">
        <v>84277518.599999994</v>
      </c>
      <c r="D52" s="35">
        <f t="shared" si="21"/>
        <v>4.7835330000000003</v>
      </c>
      <c r="E52" s="36">
        <v>17151683.879999999</v>
      </c>
      <c r="F52" s="35">
        <f t="shared" si="22"/>
        <v>4.7835330000000003</v>
      </c>
      <c r="G52" s="36">
        <v>1575495</v>
      </c>
      <c r="H52" s="35">
        <f t="shared" si="23"/>
        <v>4.8962890000000003</v>
      </c>
      <c r="I52" s="36">
        <v>1028578.3899999999</v>
      </c>
      <c r="J52" s="35">
        <f t="shared" si="24"/>
        <v>4.8995059999999997</v>
      </c>
      <c r="K52" s="36">
        <v>165888.31</v>
      </c>
      <c r="L52" s="37">
        <f t="shared" si="25"/>
        <v>4.7848009999999999</v>
      </c>
      <c r="M52" s="38">
        <f t="shared" si="26"/>
        <v>104199164.17999999</v>
      </c>
    </row>
    <row r="53" spans="1:13" x14ac:dyDescent="0.25">
      <c r="A53" s="8" t="s">
        <v>21</v>
      </c>
      <c r="B53" s="31">
        <f t="shared" si="20"/>
        <v>3.6153770000000001</v>
      </c>
      <c r="C53" s="32">
        <v>63696646.32</v>
      </c>
      <c r="D53" s="31">
        <f t="shared" si="21"/>
        <v>3.6153770000000001</v>
      </c>
      <c r="E53" s="32">
        <v>12963181.17</v>
      </c>
      <c r="F53" s="31">
        <f t="shared" si="22"/>
        <v>3.6153770000000001</v>
      </c>
      <c r="G53" s="32">
        <v>1190753.46</v>
      </c>
      <c r="H53" s="31">
        <f t="shared" si="23"/>
        <v>3.8936459999999999</v>
      </c>
      <c r="I53" s="32">
        <v>817950.22</v>
      </c>
      <c r="J53" s="31">
        <f t="shared" si="24"/>
        <v>3.901586</v>
      </c>
      <c r="K53" s="32">
        <v>132100.57</v>
      </c>
      <c r="L53" s="33">
        <f t="shared" si="25"/>
        <v>3.618506</v>
      </c>
      <c r="M53" s="34">
        <f t="shared" si="26"/>
        <v>78800631.73999998</v>
      </c>
    </row>
    <row r="54" spans="1:13" x14ac:dyDescent="0.25">
      <c r="A54" s="6" t="s">
        <v>22</v>
      </c>
      <c r="B54" s="35">
        <f t="shared" si="20"/>
        <v>1.445487</v>
      </c>
      <c r="C54" s="36">
        <v>25466960.719999999</v>
      </c>
      <c r="D54" s="35">
        <f t="shared" si="21"/>
        <v>1.445487</v>
      </c>
      <c r="E54" s="36">
        <v>5182891.8</v>
      </c>
      <c r="F54" s="35">
        <f t="shared" si="22"/>
        <v>1.445487</v>
      </c>
      <c r="G54" s="36">
        <v>476082.7</v>
      </c>
      <c r="H54" s="35">
        <f t="shared" si="23"/>
        <v>1.4609840000000001</v>
      </c>
      <c r="I54" s="36">
        <v>306913.43999999994</v>
      </c>
      <c r="J54" s="35">
        <f t="shared" si="24"/>
        <v>1.461425</v>
      </c>
      <c r="K54" s="36">
        <v>49481.180000000008</v>
      </c>
      <c r="L54" s="37">
        <f t="shared" si="25"/>
        <v>1.4456610000000001</v>
      </c>
      <c r="M54" s="38">
        <f t="shared" si="26"/>
        <v>31482329.84</v>
      </c>
    </row>
    <row r="55" spans="1:13" ht="15.75" thickBot="1" x14ac:dyDescent="0.3">
      <c r="A55" s="8" t="s">
        <v>23</v>
      </c>
      <c r="B55" s="31">
        <f t="shared" si="20"/>
        <v>2.79114</v>
      </c>
      <c r="C55" s="32">
        <v>49175027.789999999</v>
      </c>
      <c r="D55" s="31">
        <f t="shared" si="21"/>
        <v>2.79114</v>
      </c>
      <c r="E55" s="32">
        <v>10007823.5</v>
      </c>
      <c r="F55" s="31">
        <f t="shared" si="22"/>
        <v>2.79114</v>
      </c>
      <c r="G55" s="32">
        <v>919284.42</v>
      </c>
      <c r="H55" s="31">
        <f t="shared" si="23"/>
        <v>2.9541270000000002</v>
      </c>
      <c r="I55" s="32">
        <v>620582.42999999993</v>
      </c>
      <c r="J55" s="31">
        <f t="shared" si="24"/>
        <v>2.958777</v>
      </c>
      <c r="K55" s="32">
        <v>100178.77</v>
      </c>
      <c r="L55" s="33">
        <f t="shared" si="25"/>
        <v>2.7929729999999999</v>
      </c>
      <c r="M55" s="34">
        <f t="shared" si="26"/>
        <v>60822896.910000004</v>
      </c>
    </row>
    <row r="56" spans="1:13" ht="15.75" thickBot="1" x14ac:dyDescent="0.3">
      <c r="A56" s="39" t="s">
        <v>24</v>
      </c>
      <c r="B56" s="40">
        <f>SUM(B43:B55)-0.000001</f>
        <v>100</v>
      </c>
      <c r="C56" s="41">
        <f>SUM(C43:C55)</f>
        <v>1761825961.1999998</v>
      </c>
      <c r="D56" s="40">
        <f>SUM(D43:D55)-0.000001</f>
        <v>100</v>
      </c>
      <c r="E56" s="41">
        <f t="shared" ref="E56" si="27">SUM(E43:E55)</f>
        <v>358556854.12</v>
      </c>
      <c r="F56" s="40">
        <v>100.00000000000001</v>
      </c>
      <c r="G56" s="41">
        <f t="shared" ref="G56" si="28">SUM(G43:G55)</f>
        <v>32935805.600000005</v>
      </c>
      <c r="H56" s="40">
        <v>100.00000000000001</v>
      </c>
      <c r="I56" s="41">
        <f t="shared" ref="I56" si="29">SUM(I43:I55)</f>
        <v>21007306.600000001</v>
      </c>
      <c r="J56" s="40">
        <v>100.00000000000001</v>
      </c>
      <c r="K56" s="41">
        <f t="shared" ref="K56" si="30">SUM(K43:K55)</f>
        <v>3385816.7999999993</v>
      </c>
      <c r="L56" s="40">
        <v>100.00000000000001</v>
      </c>
      <c r="M56" s="43">
        <f t="shared" ref="M56" si="31">SUM(M43:M55)</f>
        <v>2177711744.3200002</v>
      </c>
    </row>
    <row r="57" spans="1:13" ht="15.75" thickBot="1" x14ac:dyDescent="0.3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</row>
    <row r="58" spans="1:13" x14ac:dyDescent="0.25">
      <c r="A58" s="65" t="s">
        <v>1</v>
      </c>
      <c r="B58" s="68" t="s">
        <v>25</v>
      </c>
      <c r="C58" s="69"/>
      <c r="D58" s="72" t="s">
        <v>26</v>
      </c>
      <c r="E58" s="76"/>
      <c r="F58" s="72" t="s">
        <v>27</v>
      </c>
      <c r="G58" s="69"/>
      <c r="H58" s="72" t="s">
        <v>28</v>
      </c>
      <c r="I58" s="69"/>
      <c r="J58" s="72" t="s">
        <v>29</v>
      </c>
      <c r="K58" s="69"/>
      <c r="L58" s="72" t="s">
        <v>35</v>
      </c>
      <c r="M58" s="69"/>
    </row>
    <row r="59" spans="1:13" ht="23.25" customHeight="1" thickBot="1" x14ac:dyDescent="0.3">
      <c r="A59" s="66"/>
      <c r="B59" s="78" t="s">
        <v>30</v>
      </c>
      <c r="C59" s="79"/>
      <c r="D59" s="73"/>
      <c r="E59" s="77"/>
      <c r="F59" s="73"/>
      <c r="G59" s="71"/>
      <c r="H59" s="73"/>
      <c r="I59" s="71"/>
      <c r="J59" s="73"/>
      <c r="K59" s="71"/>
      <c r="L59" s="73"/>
      <c r="M59" s="71"/>
    </row>
    <row r="60" spans="1:13" ht="24.75" thickBot="1" x14ac:dyDescent="0.3">
      <c r="A60" s="67"/>
      <c r="B60" s="29" t="s">
        <v>9</v>
      </c>
      <c r="C60" s="30" t="s">
        <v>10</v>
      </c>
      <c r="D60" s="29" t="s">
        <v>9</v>
      </c>
      <c r="E60" s="30" t="s">
        <v>10</v>
      </c>
      <c r="F60" s="29" t="s">
        <v>9</v>
      </c>
      <c r="G60" s="30" t="s">
        <v>10</v>
      </c>
      <c r="H60" s="29" t="s">
        <v>9</v>
      </c>
      <c r="I60" s="30" t="s">
        <v>10</v>
      </c>
      <c r="J60" s="29" t="s">
        <v>9</v>
      </c>
      <c r="K60" s="30" t="s">
        <v>10</v>
      </c>
      <c r="L60" s="29" t="s">
        <v>9</v>
      </c>
      <c r="M60" s="29" t="s">
        <v>10</v>
      </c>
    </row>
    <row r="61" spans="1:13" x14ac:dyDescent="0.25">
      <c r="A61" s="8" t="s">
        <v>11</v>
      </c>
      <c r="B61" s="31">
        <f>ROUND((C61/$C$74)*100,6)</f>
        <v>2.7021190000000002</v>
      </c>
      <c r="C61" s="32">
        <v>2344320.83</v>
      </c>
      <c r="D61" s="31">
        <f>ROUND((E61/$E$74)*100,6)</f>
        <v>2.986723</v>
      </c>
      <c r="E61" s="32">
        <v>1630248.39</v>
      </c>
      <c r="F61" s="31">
        <f>ROUND((G61/$G$74)*100,6)</f>
        <v>4.0052300000000001</v>
      </c>
      <c r="G61" s="32">
        <v>3089781.7633070033</v>
      </c>
      <c r="H61" s="31">
        <f t="shared" ref="H61:H73" si="32">ROUND((I61/$I$74)*100,6)</f>
        <v>5.8094380000000001</v>
      </c>
      <c r="I61" s="32">
        <v>11894945.48</v>
      </c>
      <c r="J61" s="31">
        <f t="shared" ref="J61:J73" si="33">ROUND((K61/$K$74)*100,6)</f>
        <v>4.8404179999999997</v>
      </c>
      <c r="K61" s="32">
        <v>13984807.097564315</v>
      </c>
      <c r="L61" s="33">
        <f>ROUND((M61/$M$74)*100,6)</f>
        <v>4.1032840000000004</v>
      </c>
      <c r="M61" s="34">
        <f t="shared" ref="M61:M73" si="34">C61+E61+G61+K61+I61+M43</f>
        <v>118579436.91087133</v>
      </c>
    </row>
    <row r="62" spans="1:13" x14ac:dyDescent="0.25">
      <c r="A62" s="6" t="s">
        <v>12</v>
      </c>
      <c r="B62" s="35">
        <f t="shared" ref="B62:B73" si="35">ROUND((C62/$C$74)*100,6)</f>
        <v>4.5599590000000001</v>
      </c>
      <c r="C62" s="36">
        <v>3956157.29</v>
      </c>
      <c r="D62" s="35">
        <f t="shared" ref="D62:D73" si="36">ROUND((E62/$E$74)*100,6)</f>
        <v>4.0824009999999999</v>
      </c>
      <c r="E62" s="36">
        <v>2228303.87</v>
      </c>
      <c r="F62" s="35">
        <f t="shared" ref="F62:F73" si="37">ROUND((G62/$G$74)*100,6)</f>
        <v>4.3142769999999997</v>
      </c>
      <c r="G62" s="36">
        <v>3328191.941450255</v>
      </c>
      <c r="H62" s="35">
        <f t="shared" si="32"/>
        <v>3.6295130000000002</v>
      </c>
      <c r="I62" s="36">
        <v>7431503</v>
      </c>
      <c r="J62" s="35">
        <f t="shared" si="33"/>
        <v>4.926336</v>
      </c>
      <c r="K62" s="36">
        <v>14233040.590691321</v>
      </c>
      <c r="L62" s="37">
        <f t="shared" ref="L62:L73" si="38">ROUND((M62/$M$74)*100,6)</f>
        <v>4.2233900000000002</v>
      </c>
      <c r="M62" s="38">
        <f t="shared" si="34"/>
        <v>122050337.99214157</v>
      </c>
    </row>
    <row r="63" spans="1:13" x14ac:dyDescent="0.25">
      <c r="A63" s="8" t="s">
        <v>13</v>
      </c>
      <c r="B63" s="31">
        <f t="shared" si="35"/>
        <v>33.011102999999999</v>
      </c>
      <c r="C63" s="32">
        <v>28639976.440000001</v>
      </c>
      <c r="D63" s="31">
        <f t="shared" si="36"/>
        <v>34.234707999999998</v>
      </c>
      <c r="E63" s="32">
        <v>18686390.510000002</v>
      </c>
      <c r="F63" s="31">
        <f t="shared" si="37"/>
        <v>29.250335</v>
      </c>
      <c r="G63" s="32">
        <v>22564785.103503477</v>
      </c>
      <c r="H63" s="31">
        <f t="shared" si="32"/>
        <v>27.872734999999999</v>
      </c>
      <c r="I63" s="32">
        <v>57070004</v>
      </c>
      <c r="J63" s="31">
        <f t="shared" si="33"/>
        <v>22.356769</v>
      </c>
      <c r="K63" s="32">
        <v>64592587.747595891</v>
      </c>
      <c r="L63" s="33">
        <f t="shared" si="38"/>
        <v>28.348482000000001</v>
      </c>
      <c r="M63" s="34">
        <f t="shared" si="34"/>
        <v>819233328.25109935</v>
      </c>
    </row>
    <row r="64" spans="1:13" x14ac:dyDescent="0.25">
      <c r="A64" s="6" t="s">
        <v>14</v>
      </c>
      <c r="B64" s="35">
        <f t="shared" si="35"/>
        <v>4.9610779999999997</v>
      </c>
      <c r="C64" s="36">
        <v>4304162.93</v>
      </c>
      <c r="D64" s="35">
        <f t="shared" si="36"/>
        <v>4.5253750000000004</v>
      </c>
      <c r="E64" s="36">
        <v>2470093.1400000006</v>
      </c>
      <c r="F64" s="35">
        <f t="shared" si="37"/>
        <v>5.2694669999999997</v>
      </c>
      <c r="G64" s="36">
        <v>4065060.6117497324</v>
      </c>
      <c r="H64" s="35">
        <f t="shared" si="32"/>
        <v>4.3464869999999998</v>
      </c>
      <c r="I64" s="36">
        <v>8899522</v>
      </c>
      <c r="J64" s="35">
        <f t="shared" si="33"/>
        <v>6.0338269999999996</v>
      </c>
      <c r="K64" s="36">
        <v>17432774.237902179</v>
      </c>
      <c r="L64" s="37">
        <f t="shared" si="38"/>
        <v>5.2138970000000002</v>
      </c>
      <c r="M64" s="38">
        <f t="shared" si="34"/>
        <v>150674661.52965191</v>
      </c>
    </row>
    <row r="65" spans="1:13" x14ac:dyDescent="0.25">
      <c r="A65" s="8" t="s">
        <v>15</v>
      </c>
      <c r="B65" s="31">
        <f t="shared" si="35"/>
        <v>27.13148</v>
      </c>
      <c r="C65" s="32">
        <v>23538896.239999998</v>
      </c>
      <c r="D65" s="31">
        <f t="shared" si="36"/>
        <v>28.421565000000001</v>
      </c>
      <c r="E65" s="32">
        <v>15513392.720000001</v>
      </c>
      <c r="F65" s="31">
        <f t="shared" si="37"/>
        <v>26.524401000000001</v>
      </c>
      <c r="G65" s="32">
        <v>20461898.774952408</v>
      </c>
      <c r="H65" s="31">
        <f t="shared" si="32"/>
        <v>41.941758999999998</v>
      </c>
      <c r="I65" s="32">
        <v>85876624</v>
      </c>
      <c r="J65" s="31">
        <f t="shared" si="33"/>
        <v>22.591996999999999</v>
      </c>
      <c r="K65" s="32">
        <v>65272202.575802855</v>
      </c>
      <c r="L65" s="33">
        <f t="shared" si="38"/>
        <v>26.790198</v>
      </c>
      <c r="M65" s="34">
        <f t="shared" si="34"/>
        <v>774201005.13075531</v>
      </c>
    </row>
    <row r="66" spans="1:13" x14ac:dyDescent="0.25">
      <c r="A66" s="6" t="s">
        <v>16</v>
      </c>
      <c r="B66" s="35">
        <f t="shared" si="35"/>
        <v>7.8421089999999998</v>
      </c>
      <c r="C66" s="36">
        <v>6803705.0300000003</v>
      </c>
      <c r="D66" s="35">
        <f t="shared" si="36"/>
        <v>7.5875959999999996</v>
      </c>
      <c r="E66" s="36">
        <v>4141550.8800000008</v>
      </c>
      <c r="F66" s="35">
        <f t="shared" si="37"/>
        <v>7.3527719999999999</v>
      </c>
      <c r="G66" s="36">
        <v>5672199.2276919279</v>
      </c>
      <c r="H66" s="35">
        <f t="shared" si="32"/>
        <v>3.5995900000000001</v>
      </c>
      <c r="I66" s="36">
        <v>7370235</v>
      </c>
      <c r="J66" s="35">
        <f t="shared" si="33"/>
        <v>9.086131</v>
      </c>
      <c r="K66" s="36">
        <v>26251411.516641989</v>
      </c>
      <c r="L66" s="37">
        <f t="shared" si="38"/>
        <v>7.3734849999999996</v>
      </c>
      <c r="M66" s="38">
        <f t="shared" si="34"/>
        <v>213083890.03433388</v>
      </c>
    </row>
    <row r="67" spans="1:13" x14ac:dyDescent="0.25">
      <c r="A67" s="8" t="s">
        <v>17</v>
      </c>
      <c r="B67" s="31">
        <f t="shared" si="35"/>
        <v>1.6222909999999999</v>
      </c>
      <c r="C67" s="32">
        <v>1407477.18</v>
      </c>
      <c r="D67" s="31">
        <f t="shared" si="36"/>
        <v>1.511601</v>
      </c>
      <c r="E67" s="32">
        <v>825079.9</v>
      </c>
      <c r="F67" s="31">
        <f t="shared" si="37"/>
        <v>1.642422</v>
      </c>
      <c r="G67" s="32">
        <v>1267025.1492180205</v>
      </c>
      <c r="H67" s="31">
        <f t="shared" si="32"/>
        <v>1.6637919999999999</v>
      </c>
      <c r="I67" s="32">
        <v>3406648</v>
      </c>
      <c r="J67" s="31">
        <f t="shared" si="33"/>
        <v>1.812576</v>
      </c>
      <c r="K67" s="32">
        <v>5236847.1185603943</v>
      </c>
      <c r="L67" s="33">
        <f t="shared" si="38"/>
        <v>1.6155090000000001</v>
      </c>
      <c r="M67" s="34">
        <f t="shared" si="34"/>
        <v>46686051.227778412</v>
      </c>
    </row>
    <row r="68" spans="1:13" x14ac:dyDescent="0.25">
      <c r="A68" s="6" t="s">
        <v>18</v>
      </c>
      <c r="B68" s="35">
        <f t="shared" si="35"/>
        <v>6.1871409999999996</v>
      </c>
      <c r="C68" s="36">
        <v>5367877.8</v>
      </c>
      <c r="D68" s="35">
        <f t="shared" si="36"/>
        <v>5.8638209999999997</v>
      </c>
      <c r="E68" s="36">
        <v>3200659.81</v>
      </c>
      <c r="F68" s="35">
        <f t="shared" si="37"/>
        <v>6.3735330000000001</v>
      </c>
      <c r="G68" s="36">
        <v>4916777.7483432284</v>
      </c>
      <c r="H68" s="35">
        <f t="shared" si="32"/>
        <v>1.344697</v>
      </c>
      <c r="I68" s="36">
        <v>2753295.6100000003</v>
      </c>
      <c r="J68" s="35">
        <f t="shared" si="33"/>
        <v>6.5583470000000004</v>
      </c>
      <c r="K68" s="36">
        <v>18948203.987633456</v>
      </c>
      <c r="L68" s="37">
        <f t="shared" si="38"/>
        <v>6.0739330000000002</v>
      </c>
      <c r="M68" s="38">
        <f t="shared" si="34"/>
        <v>175528572.40597668</v>
      </c>
    </row>
    <row r="69" spans="1:13" x14ac:dyDescent="0.25">
      <c r="A69" s="8" t="s">
        <v>19</v>
      </c>
      <c r="B69" s="31">
        <f t="shared" si="35"/>
        <v>3.1248580000000001</v>
      </c>
      <c r="C69" s="32">
        <v>2711083.69</v>
      </c>
      <c r="D69" s="31">
        <f t="shared" si="36"/>
        <v>3.2299020000000001</v>
      </c>
      <c r="E69" s="32">
        <v>1762982.82</v>
      </c>
      <c r="F69" s="31">
        <f t="shared" si="37"/>
        <v>3.8208989999999998</v>
      </c>
      <c r="G69" s="32">
        <v>2947582.0343712945</v>
      </c>
      <c r="H69" s="31">
        <f t="shared" si="32"/>
        <v>2.4708619999999999</v>
      </c>
      <c r="I69" s="32">
        <v>5059141</v>
      </c>
      <c r="J69" s="31">
        <f t="shared" si="33"/>
        <v>4.5210319999999999</v>
      </c>
      <c r="K69" s="32">
        <v>13062046.675448835</v>
      </c>
      <c r="L69" s="33">
        <f t="shared" si="38"/>
        <v>3.771487</v>
      </c>
      <c r="M69" s="34">
        <f t="shared" si="34"/>
        <v>108990939.62982014</v>
      </c>
    </row>
    <row r="70" spans="1:13" x14ac:dyDescent="0.25">
      <c r="A70" s="6" t="s">
        <v>20</v>
      </c>
      <c r="B70" s="35">
        <f t="shared" si="35"/>
        <v>5.4188660000000004</v>
      </c>
      <c r="C70" s="36">
        <v>4701333.22</v>
      </c>
      <c r="D70" s="35">
        <f t="shared" si="36"/>
        <v>4.213692</v>
      </c>
      <c r="E70" s="36">
        <v>2299966.94</v>
      </c>
      <c r="F70" s="35">
        <f t="shared" si="37"/>
        <v>4.5636960000000002</v>
      </c>
      <c r="G70" s="36">
        <v>3520602.8019307712</v>
      </c>
      <c r="H70" s="35">
        <f t="shared" si="32"/>
        <v>2.5325959999999998</v>
      </c>
      <c r="I70" s="36">
        <v>5185544</v>
      </c>
      <c r="J70" s="35">
        <f t="shared" si="33"/>
        <v>6.0223250000000004</v>
      </c>
      <c r="K70" s="36">
        <v>17399542.236360442</v>
      </c>
      <c r="L70" s="37">
        <f t="shared" si="38"/>
        <v>4.7512970000000001</v>
      </c>
      <c r="M70" s="38">
        <f t="shared" si="34"/>
        <v>137306153.37829119</v>
      </c>
    </row>
    <row r="71" spans="1:13" x14ac:dyDescent="0.25">
      <c r="A71" s="8" t="s">
        <v>21</v>
      </c>
      <c r="B71" s="31">
        <f t="shared" si="35"/>
        <v>0.94917799999999997</v>
      </c>
      <c r="C71" s="32">
        <v>823493.35</v>
      </c>
      <c r="D71" s="31">
        <f t="shared" si="36"/>
        <v>0.84591300000000003</v>
      </c>
      <c r="E71" s="32">
        <v>461726.29</v>
      </c>
      <c r="F71" s="31">
        <f t="shared" si="37"/>
        <v>2.9883250000000001</v>
      </c>
      <c r="G71" s="32">
        <v>2305303.5672796713</v>
      </c>
      <c r="H71" s="31">
        <f t="shared" si="32"/>
        <v>2.5161630000000001</v>
      </c>
      <c r="I71" s="32">
        <v>5151897</v>
      </c>
      <c r="J71" s="31">
        <f t="shared" si="33"/>
        <v>5.9462580000000003</v>
      </c>
      <c r="K71" s="32">
        <v>17179771.501673445</v>
      </c>
      <c r="L71" s="33">
        <f t="shared" si="38"/>
        <v>3.6237940000000002</v>
      </c>
      <c r="M71" s="34">
        <f t="shared" si="34"/>
        <v>104722823.44895309</v>
      </c>
    </row>
    <row r="72" spans="1:13" x14ac:dyDescent="0.25">
      <c r="A72" s="6" t="s">
        <v>22</v>
      </c>
      <c r="B72" s="35">
        <f t="shared" si="35"/>
        <v>1.508456</v>
      </c>
      <c r="C72" s="36">
        <v>1308715.8700000001</v>
      </c>
      <c r="D72" s="35">
        <f t="shared" si="36"/>
        <v>1.434761</v>
      </c>
      <c r="E72" s="36">
        <v>783138.2</v>
      </c>
      <c r="F72" s="35">
        <f t="shared" si="37"/>
        <v>1.417546</v>
      </c>
      <c r="G72" s="36">
        <v>1093547.435028085</v>
      </c>
      <c r="H72" s="35">
        <f t="shared" si="32"/>
        <v>1.6374690000000001</v>
      </c>
      <c r="I72" s="36">
        <v>3352751</v>
      </c>
      <c r="J72" s="35">
        <f t="shared" si="33"/>
        <v>1.8045119999999999</v>
      </c>
      <c r="K72" s="36">
        <v>5213549.8235416953</v>
      </c>
      <c r="L72" s="37">
        <f t="shared" si="38"/>
        <v>1.4960560000000001</v>
      </c>
      <c r="M72" s="38">
        <f t="shared" si="34"/>
        <v>43234032.168569781</v>
      </c>
    </row>
    <row r="73" spans="1:13" ht="15.75" thickBot="1" x14ac:dyDescent="0.3">
      <c r="A73" s="8" t="s">
        <v>23</v>
      </c>
      <c r="B73" s="31">
        <f t="shared" si="35"/>
        <v>0.98136199999999996</v>
      </c>
      <c r="C73" s="32">
        <v>851416.08</v>
      </c>
      <c r="D73" s="31">
        <f t="shared" si="36"/>
        <v>1.061941</v>
      </c>
      <c r="E73" s="32">
        <v>579641.32999999996</v>
      </c>
      <c r="F73" s="31">
        <f t="shared" si="37"/>
        <v>2.4770970000000001</v>
      </c>
      <c r="G73" s="32">
        <v>1910924.0811741091</v>
      </c>
      <c r="H73" s="31">
        <f t="shared" si="32"/>
        <v>0.63490000000000002</v>
      </c>
      <c r="I73" s="32">
        <v>1299970</v>
      </c>
      <c r="J73" s="31">
        <f t="shared" si="33"/>
        <v>3.4994719999999999</v>
      </c>
      <c r="K73" s="32">
        <v>10110581.770583143</v>
      </c>
      <c r="L73" s="33">
        <f t="shared" si="38"/>
        <v>2.6151870000000002</v>
      </c>
      <c r="M73" s="34">
        <f t="shared" si="34"/>
        <v>75575430.171757251</v>
      </c>
    </row>
    <row r="74" spans="1:13" ht="15.75" thickBot="1" x14ac:dyDescent="0.3">
      <c r="A74" s="39" t="s">
        <v>24</v>
      </c>
      <c r="B74" s="40">
        <v>100.00000000000001</v>
      </c>
      <c r="C74" s="41">
        <f t="shared" ref="C74" si="39">SUM(C61:C73)</f>
        <v>86758615.950000003</v>
      </c>
      <c r="D74" s="40">
        <f>SUM(D61:D73)+0.000001</f>
        <v>99.999999999999986</v>
      </c>
      <c r="E74" s="41">
        <f t="shared" ref="E74" si="40">SUM(E61:E73)</f>
        <v>54583174.800000004</v>
      </c>
      <c r="F74" s="40">
        <v>100.00000000000001</v>
      </c>
      <c r="G74" s="41">
        <f>SUM(G61:G73)</f>
        <v>77143680.23999998</v>
      </c>
      <c r="H74" s="40">
        <v>100.00000000000001</v>
      </c>
      <c r="I74" s="41">
        <f t="shared" ref="I74" si="41">SUM(I61:I73)</f>
        <v>204752080.09000003</v>
      </c>
      <c r="J74" s="40">
        <f>SUM(J61:J73)</f>
        <v>100</v>
      </c>
      <c r="K74" s="41">
        <f t="shared" ref="K74" si="42">SUM(K61:K73)</f>
        <v>288917366.88</v>
      </c>
      <c r="L74" s="40">
        <f>ROUND(SUM(L61:L73),0)</f>
        <v>100</v>
      </c>
      <c r="M74" s="42">
        <f>SUM(M61:M73)</f>
        <v>2889866662.2799997</v>
      </c>
    </row>
    <row r="76" spans="1:13" ht="15.75" thickBot="1" x14ac:dyDescent="0.3"/>
    <row r="77" spans="1:13" ht="30.75" customHeight="1" thickBot="1" x14ac:dyDescent="0.3">
      <c r="A77" s="2" t="s">
        <v>1</v>
      </c>
      <c r="B77" s="3" t="s">
        <v>32</v>
      </c>
      <c r="C77" s="3" t="s">
        <v>33</v>
      </c>
      <c r="D77" s="3" t="s">
        <v>34</v>
      </c>
    </row>
    <row r="78" spans="1:13" x14ac:dyDescent="0.25">
      <c r="A78" s="4" t="s">
        <v>11</v>
      </c>
      <c r="B78" s="5">
        <f>M24</f>
        <v>115987127.5</v>
      </c>
      <c r="C78" s="5">
        <f>M61</f>
        <v>118579436.91087133</v>
      </c>
      <c r="D78" s="44">
        <f>C78-B78</f>
        <v>2592309.4108713269</v>
      </c>
    </row>
    <row r="79" spans="1:13" x14ac:dyDescent="0.25">
      <c r="A79" s="6" t="s">
        <v>12</v>
      </c>
      <c r="B79" s="7">
        <f>M25</f>
        <v>118819585.90000001</v>
      </c>
      <c r="C79" s="7">
        <f>M62</f>
        <v>122050337.99214157</v>
      </c>
      <c r="D79" s="45">
        <f t="shared" ref="D79:D90" si="43">C79-B79</f>
        <v>3230752.0921415687</v>
      </c>
    </row>
    <row r="80" spans="1:13" x14ac:dyDescent="0.25">
      <c r="A80" s="8" t="s">
        <v>13</v>
      </c>
      <c r="B80" s="9">
        <f>M26</f>
        <v>786449892.88</v>
      </c>
      <c r="C80" s="9">
        <f>M63</f>
        <v>819233328.25109935</v>
      </c>
      <c r="D80" s="46">
        <f t="shared" si="43"/>
        <v>32783435.371099353</v>
      </c>
    </row>
    <row r="81" spans="1:4" x14ac:dyDescent="0.25">
      <c r="A81" s="6" t="s">
        <v>14</v>
      </c>
      <c r="B81" s="7">
        <f>M27</f>
        <v>146957488.04999995</v>
      </c>
      <c r="C81" s="7">
        <f>M64</f>
        <v>150674661.52965191</v>
      </c>
      <c r="D81" s="45">
        <f t="shared" si="43"/>
        <v>3717173.4796519578</v>
      </c>
    </row>
    <row r="82" spans="1:4" x14ac:dyDescent="0.25">
      <c r="A82" s="8" t="s">
        <v>15</v>
      </c>
      <c r="B82" s="9">
        <f>M28</f>
        <v>746055679.75999999</v>
      </c>
      <c r="C82" s="9">
        <f>M65</f>
        <v>774201005.13075531</v>
      </c>
      <c r="D82" s="46">
        <f t="shared" si="43"/>
        <v>28145325.370755315</v>
      </c>
    </row>
    <row r="83" spans="1:4" x14ac:dyDescent="0.25">
      <c r="A83" s="6" t="s">
        <v>16</v>
      </c>
      <c r="B83" s="7">
        <f>M29</f>
        <v>206734406.36999997</v>
      </c>
      <c r="C83" s="7">
        <f>M66</f>
        <v>213083890.03433388</v>
      </c>
      <c r="D83" s="45">
        <f t="shared" si="43"/>
        <v>6349483.6643339097</v>
      </c>
    </row>
    <row r="84" spans="1:4" x14ac:dyDescent="0.25">
      <c r="A84" s="8" t="s">
        <v>17</v>
      </c>
      <c r="B84" s="9">
        <f>M30</f>
        <v>45379408.479999997</v>
      </c>
      <c r="C84" s="9">
        <f>M67</f>
        <v>46686051.227778412</v>
      </c>
      <c r="D84" s="46">
        <f t="shared" si="43"/>
        <v>1306642.7477784157</v>
      </c>
    </row>
    <row r="85" spans="1:4" x14ac:dyDescent="0.25">
      <c r="A85" s="6" t="s">
        <v>18</v>
      </c>
      <c r="B85" s="7">
        <f>M31</f>
        <v>170596852.41000003</v>
      </c>
      <c r="C85" s="7">
        <f>M68</f>
        <v>175528572.40597668</v>
      </c>
      <c r="D85" s="45">
        <f t="shared" si="43"/>
        <v>4931719.9959766567</v>
      </c>
    </row>
    <row r="86" spans="1:4" x14ac:dyDescent="0.25">
      <c r="A86" s="8" t="s">
        <v>19</v>
      </c>
      <c r="B86" s="9">
        <f>M32</f>
        <v>106383104.66</v>
      </c>
      <c r="C86" s="9">
        <f>M69</f>
        <v>108990939.62982014</v>
      </c>
      <c r="D86" s="46">
        <f t="shared" si="43"/>
        <v>2607834.9698201418</v>
      </c>
    </row>
    <row r="87" spans="1:4" x14ac:dyDescent="0.25">
      <c r="A87" s="6" t="s">
        <v>20</v>
      </c>
      <c r="B87" s="7">
        <f>M33</f>
        <v>134032055.15999998</v>
      </c>
      <c r="C87" s="7">
        <f>M70</f>
        <v>137306153.37829119</v>
      </c>
      <c r="D87" s="45">
        <f t="shared" si="43"/>
        <v>3274098.2182912081</v>
      </c>
    </row>
    <row r="88" spans="1:4" x14ac:dyDescent="0.25">
      <c r="A88" s="8" t="s">
        <v>21</v>
      </c>
      <c r="B88" s="9">
        <f>M34</f>
        <v>104138770.73</v>
      </c>
      <c r="C88" s="9">
        <f>M71</f>
        <v>104722823.44895309</v>
      </c>
      <c r="D88" s="46">
        <f t="shared" si="43"/>
        <v>584052.71895308793</v>
      </c>
    </row>
    <row r="89" spans="1:4" x14ac:dyDescent="0.25">
      <c r="A89" s="6" t="s">
        <v>22</v>
      </c>
      <c r="B89" s="7">
        <f>M35</f>
        <v>42064368.449999996</v>
      </c>
      <c r="C89" s="7">
        <f>M72</f>
        <v>43234032.168569781</v>
      </c>
      <c r="D89" s="45">
        <f t="shared" si="43"/>
        <v>1169663.7185697854</v>
      </c>
    </row>
    <row r="90" spans="1:4" ht="15.75" thickBot="1" x14ac:dyDescent="0.3">
      <c r="A90" s="8" t="s">
        <v>23</v>
      </c>
      <c r="B90" s="9">
        <f>M36</f>
        <v>74606949.280000001</v>
      </c>
      <c r="C90" s="9">
        <f>M73</f>
        <v>75575430.171757251</v>
      </c>
      <c r="D90" s="46">
        <f t="shared" si="43"/>
        <v>968480.89175724983</v>
      </c>
    </row>
    <row r="91" spans="1:4" ht="15.75" thickBot="1" x14ac:dyDescent="0.3">
      <c r="A91" s="10" t="s">
        <v>24</v>
      </c>
      <c r="B91" s="11">
        <f>SUM(B78:B90)</f>
        <v>2798205689.6299992</v>
      </c>
      <c r="C91" s="11">
        <f t="shared" ref="C91:D91" si="44">SUM(C78:C90)</f>
        <v>2889866662.2799997</v>
      </c>
      <c r="D91" s="47">
        <f t="shared" si="44"/>
        <v>91660972.649999976</v>
      </c>
    </row>
  </sheetData>
  <mergeCells count="36">
    <mergeCell ref="A57:M57"/>
    <mergeCell ref="A58:A60"/>
    <mergeCell ref="B58:C58"/>
    <mergeCell ref="D58:E59"/>
    <mergeCell ref="F58:G59"/>
    <mergeCell ref="H58:I59"/>
    <mergeCell ref="J58:K59"/>
    <mergeCell ref="L58:M59"/>
    <mergeCell ref="B59:C59"/>
    <mergeCell ref="A39:M39"/>
    <mergeCell ref="A40:A42"/>
    <mergeCell ref="B40:C41"/>
    <mergeCell ref="D40:E40"/>
    <mergeCell ref="F40:G41"/>
    <mergeCell ref="H40:I41"/>
    <mergeCell ref="J40:K41"/>
    <mergeCell ref="L40:M41"/>
    <mergeCell ref="D41:E41"/>
    <mergeCell ref="A20:M20"/>
    <mergeCell ref="A21:A23"/>
    <mergeCell ref="B21:C21"/>
    <mergeCell ref="D21:E22"/>
    <mergeCell ref="F21:G22"/>
    <mergeCell ref="H21:I22"/>
    <mergeCell ref="J21:K22"/>
    <mergeCell ref="L21:M22"/>
    <mergeCell ref="B22:C22"/>
    <mergeCell ref="A2:M2"/>
    <mergeCell ref="A3:A5"/>
    <mergeCell ref="B3:C4"/>
    <mergeCell ref="D3:E3"/>
    <mergeCell ref="F3:G4"/>
    <mergeCell ref="H3:I4"/>
    <mergeCell ref="J3:K4"/>
    <mergeCell ref="L3:M4"/>
    <mergeCell ref="D4:E4"/>
  </mergeCells>
  <pageMargins left="0.7" right="0.7" top="0.75" bottom="0.75" header="0.3" footer="0.3"/>
  <pageSetup scale="61" fitToHeight="0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PARTICIPACIONES</dc:creator>
  <cp:lastModifiedBy>Martha Rosado</cp:lastModifiedBy>
  <cp:lastPrinted>2025-06-30T22:36:18Z</cp:lastPrinted>
  <dcterms:created xsi:type="dcterms:W3CDTF">2024-06-28T17:34:58Z</dcterms:created>
  <dcterms:modified xsi:type="dcterms:W3CDTF">2025-06-30T22:36:58Z</dcterms:modified>
</cp:coreProperties>
</file>