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artha Rosado\Dropbox\2024\publicación de enero 2025\2025\"/>
    </mc:Choice>
  </mc:AlternateContent>
  <xr:revisionPtr revIDLastSave="0" documentId="13_ncr:1_{24CD2F45-4637-4CF2-85DC-0AD34B64E1EB}" xr6:coauthVersionLast="36" xr6:coauthVersionMax="47" xr10:uidLastSave="{00000000-0000-0000-0000-000000000000}"/>
  <bookViews>
    <workbookView xWindow="0" yWindow="0" windowWidth="11115" windowHeight="11835" xr2:uid="{00000000-000D-0000-FFFF-FFFF00000000}"/>
  </bookViews>
  <sheets>
    <sheet name="AnexoI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40" i="1"/>
  <c r="G41" i="1"/>
  <c r="G42" i="1"/>
  <c r="G43" i="1"/>
  <c r="G44" i="1"/>
  <c r="G45" i="1"/>
  <c r="G46" i="1"/>
  <c r="G47" i="1"/>
  <c r="G48" i="1"/>
  <c r="G49" i="1"/>
  <c r="G50" i="1"/>
  <c r="G51" i="1"/>
  <c r="G39" i="1"/>
  <c r="L37" i="1" l="1"/>
  <c r="F37" i="1"/>
  <c r="D37" i="1"/>
  <c r="B37" i="1"/>
  <c r="L19" i="1"/>
  <c r="H19" i="1"/>
  <c r="F19" i="1"/>
  <c r="B19" i="1"/>
  <c r="D19" i="1"/>
  <c r="G37" i="1" l="1"/>
  <c r="C19" i="1"/>
  <c r="F33" i="1" l="1"/>
  <c r="I37" i="1"/>
  <c r="H32" i="1" s="1"/>
  <c r="K37" i="1"/>
  <c r="J36" i="1" s="1"/>
  <c r="C37" i="1"/>
  <c r="B25" i="1" s="1"/>
  <c r="E19" i="1"/>
  <c r="D7" i="1" s="1"/>
  <c r="G19" i="1"/>
  <c r="I19" i="1"/>
  <c r="H18" i="1" s="1"/>
  <c r="J25" i="1" l="1"/>
  <c r="J34" i="1"/>
  <c r="J35" i="1"/>
  <c r="J33" i="1"/>
  <c r="J27" i="1"/>
  <c r="J29" i="1"/>
  <c r="J28" i="1"/>
  <c r="J32" i="1"/>
  <c r="J30" i="1"/>
  <c r="J26" i="1"/>
  <c r="J24" i="1"/>
  <c r="J31" i="1"/>
  <c r="H31" i="1"/>
  <c r="H30" i="1"/>
  <c r="H29" i="1"/>
  <c r="H28" i="1"/>
  <c r="H34" i="1"/>
  <c r="H26" i="1"/>
  <c r="H33" i="1"/>
  <c r="H24" i="1"/>
  <c r="H27" i="1"/>
  <c r="H35" i="1"/>
  <c r="H36" i="1"/>
  <c r="H25" i="1"/>
  <c r="F34" i="1"/>
  <c r="F28" i="1"/>
  <c r="F29" i="1"/>
  <c r="F30" i="1"/>
  <c r="F24" i="1"/>
  <c r="F26" i="1"/>
  <c r="F31" i="1"/>
  <c r="F36" i="1"/>
  <c r="F27" i="1"/>
  <c r="F32" i="1"/>
  <c r="F35" i="1"/>
  <c r="F25" i="1"/>
  <c r="B33" i="1"/>
  <c r="B32" i="1"/>
  <c r="B26" i="1"/>
  <c r="B29" i="1"/>
  <c r="B35" i="1"/>
  <c r="B27" i="1"/>
  <c r="B28" i="1"/>
  <c r="B30" i="1"/>
  <c r="B34" i="1"/>
  <c r="B36" i="1"/>
  <c r="B24" i="1"/>
  <c r="B31" i="1"/>
  <c r="H12" i="1"/>
  <c r="H9" i="1"/>
  <c r="H14" i="1"/>
  <c r="H7" i="1"/>
  <c r="H8" i="1"/>
  <c r="H17" i="1"/>
  <c r="H10" i="1"/>
  <c r="H11" i="1"/>
  <c r="H15" i="1"/>
  <c r="H16" i="1"/>
  <c r="H13" i="1"/>
  <c r="H6" i="1"/>
  <c r="F15" i="1"/>
  <c r="F12" i="1"/>
  <c r="F14" i="1"/>
  <c r="F9" i="1"/>
  <c r="F10" i="1"/>
  <c r="F8" i="1"/>
  <c r="F11" i="1"/>
  <c r="F16" i="1"/>
  <c r="F18" i="1"/>
  <c r="F17" i="1"/>
  <c r="F13" i="1"/>
  <c r="F7" i="1"/>
  <c r="F6" i="1"/>
  <c r="D11" i="1"/>
  <c r="D12" i="1"/>
  <c r="D16" i="1"/>
  <c r="D8" i="1"/>
  <c r="D9" i="1"/>
  <c r="D10" i="1"/>
  <c r="D13" i="1"/>
  <c r="D15" i="1"/>
  <c r="D14" i="1"/>
  <c r="D17" i="1"/>
  <c r="D6" i="1"/>
  <c r="D18" i="1"/>
  <c r="J37" i="1" l="1"/>
  <c r="H37" i="1"/>
  <c r="B16" i="1" l="1"/>
  <c r="B17" i="1"/>
  <c r="B11" i="1"/>
  <c r="B12" i="1"/>
  <c r="B14" i="1"/>
  <c r="B18" i="1"/>
  <c r="B7" i="1"/>
  <c r="B6" i="1"/>
  <c r="B8" i="1"/>
  <c r="B9" i="1"/>
  <c r="B10" i="1"/>
  <c r="B13" i="1"/>
  <c r="B15" i="1"/>
  <c r="M37" i="1" l="1"/>
  <c r="L26" i="1" s="1"/>
  <c r="L28" i="1" l="1"/>
  <c r="L34" i="1"/>
  <c r="L30" i="1"/>
  <c r="L27" i="1"/>
  <c r="L36" i="1"/>
  <c r="L33" i="1"/>
  <c r="L25" i="1"/>
  <c r="L31" i="1"/>
  <c r="L32" i="1"/>
  <c r="L29" i="1"/>
  <c r="L24" i="1"/>
  <c r="L35" i="1"/>
  <c r="M16" i="1"/>
  <c r="M13" i="1"/>
  <c r="M18" i="1"/>
  <c r="M7" i="1"/>
  <c r="M12" i="1"/>
  <c r="M9" i="1"/>
  <c r="M11" i="1"/>
  <c r="M10" i="1"/>
  <c r="K19" i="1"/>
  <c r="M8" i="1"/>
  <c r="M14" i="1"/>
  <c r="M15" i="1"/>
  <c r="M17" i="1"/>
  <c r="M6" i="1"/>
  <c r="J13" i="1" l="1"/>
  <c r="J17" i="1"/>
  <c r="J12" i="1"/>
  <c r="J16" i="1"/>
  <c r="J8" i="1"/>
  <c r="J10" i="1"/>
  <c r="J7" i="1"/>
  <c r="M19" i="1"/>
  <c r="L11" i="1" s="1"/>
  <c r="J15" i="1"/>
  <c r="J6" i="1"/>
  <c r="J11" i="1"/>
  <c r="J18" i="1"/>
  <c r="J14" i="1"/>
  <c r="J9" i="1"/>
  <c r="J19" i="1" l="1"/>
  <c r="L16" i="1"/>
  <c r="L7" i="1"/>
  <c r="L6" i="1"/>
  <c r="L15" i="1"/>
  <c r="L10" i="1"/>
  <c r="L17" i="1"/>
  <c r="L8" i="1"/>
  <c r="L13" i="1"/>
  <c r="L9" i="1"/>
  <c r="L14" i="1"/>
  <c r="L12" i="1"/>
  <c r="L18" i="1"/>
  <c r="O25" i="1" l="1"/>
  <c r="O29" i="1"/>
  <c r="O28" i="1"/>
  <c r="O34" i="1"/>
  <c r="O27" i="1"/>
  <c r="O26" i="1"/>
  <c r="O33" i="1"/>
  <c r="O35" i="1"/>
  <c r="O32" i="1"/>
  <c r="O36" i="1"/>
  <c r="O30" i="1"/>
  <c r="O31" i="1"/>
  <c r="E37" i="1"/>
  <c r="D35" i="1" s="1"/>
  <c r="O24" i="1"/>
  <c r="D28" i="1" l="1"/>
  <c r="D26" i="1"/>
  <c r="D33" i="1"/>
  <c r="D36" i="1"/>
  <c r="O37" i="1"/>
  <c r="N30" i="1" s="1"/>
  <c r="D30" i="1"/>
  <c r="D29" i="1"/>
  <c r="D32" i="1"/>
  <c r="D27" i="1"/>
  <c r="D25" i="1"/>
  <c r="D24" i="1"/>
  <c r="D31" i="1"/>
  <c r="D34" i="1"/>
  <c r="N24" i="1" l="1"/>
  <c r="N27" i="1"/>
  <c r="N26" i="1"/>
  <c r="N29" i="1"/>
  <c r="N31" i="1"/>
  <c r="N35" i="1"/>
  <c r="N33" i="1"/>
  <c r="N32" i="1"/>
  <c r="N25" i="1"/>
  <c r="N28" i="1"/>
  <c r="N36" i="1"/>
  <c r="N34" i="1"/>
  <c r="N37" i="1" l="1"/>
</calcChain>
</file>

<file path=xl/sharedStrings.xml><?xml version="1.0" encoding="utf-8"?>
<sst xmlns="http://schemas.openxmlformats.org/spreadsheetml/2006/main" count="72" uniqueCount="33">
  <si>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</si>
  <si>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</si>
  <si>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</si>
  <si>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</si>
  <si>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</si>
  <si>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</si>
  <si>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</si>
  <si>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</si>
  <si>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</si>
  <si>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</si>
  <si>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</si>
  <si>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</si>
  <si>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</si>
  <si>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</si>
  <si>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Fondo de Extracción de Hidrocarburos</t>
  </si>
  <si>
    <t>Art. 3°-B de la Ley de Coordinación Fiscal (Fondo de ISR)</t>
  </si>
  <si>
    <t>(30% del Fondo de Fomento Municipal)</t>
  </si>
  <si>
    <t>CALAKMUL</t>
  </si>
  <si>
    <t>CALKINI</t>
  </si>
  <si>
    <t>CAMPECHE</t>
  </si>
  <si>
    <t>CANDELARIA</t>
  </si>
  <si>
    <t>CARMEN</t>
  </si>
  <si>
    <t>CHAMPOTÓN</t>
  </si>
  <si>
    <t>ESCARCEGA</t>
  </si>
  <si>
    <t>HECELCHAKÁN</t>
  </si>
  <si>
    <t>HOPELCHÉN</t>
  </si>
  <si>
    <t>PALIZADA</t>
  </si>
  <si>
    <t>TENABO</t>
  </si>
  <si>
    <t>DZITBALCHÉ</t>
  </si>
  <si>
    <t>SEYBAPLAYA</t>
  </si>
  <si>
    <t>Incentivo Derivado del Artículo 126 de la Ley de ISR (Enajenación de Bienes)</t>
  </si>
  <si>
    <t>TOTAL DE PARTICIPACIONES FEDERALES ESTIMADAS PARA 2024</t>
  </si>
  <si>
    <t>Con base en el Anexo II del Acuerdo 02/2014 por el que se expiden los Lineamientos para la publicación de la información a que se refiere el artículo 6° de la Ley de Coordinación  Fiscal, a  continuación, se  presentan  los  porcentajes  y  montos estimados de Participaciones Federales correspondiente a los Municipios para el Ejercicio Fiscal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</si>
</sst>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"/>
    <numFmt numFmtId="165" formatCode="0.000000"/>
  </numFmts>
  <fonts count="5" x14ac:knownFonts="1">
    <font>
      <sz val="10"/>
      <name val="Arial"/>
      <family val="2"/>
    </font>
    <font>
      <b/>
      <sz val="6"/>
      <color rgb="FF000000"/>
      <name val="Arial"/>
      <family val="2"/>
    </font>
    <font>
      <b/>
      <sz val="5.5"/>
      <color rgb="FF000000"/>
      <name val="Arial"/>
      <family val="2"/>
    </font>
    <font>
      <sz val="5.5"/>
      <color rgb="FF000000"/>
      <name val="Arial"/>
      <family val="2"/>
    </font>
    <font>
      <b/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6" fontId="2" fillId="3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6" fontId="2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6" fontId="2" fillId="4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5" borderId="0" xfId="0" applyFill="1"/>
    <xf numFmtId="164" fontId="1" fillId="2" borderId="1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4" borderId="16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165" fontId="3" fillId="3" borderId="13" xfId="0" applyNumberFormat="1" applyFont="1" applyFill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9" fontId="2" fillId="2" borderId="14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A21" zoomScale="120" zoomScaleNormal="120" workbookViewId="0">
      <selection activeCell="I49" sqref="I49"/>
    </sheetView>
  </sheetViews>
  <sheetFormatPr baseColWidth="10" defaultRowHeight="12.75" x14ac:dyDescent="0.2"/>
  <cols>
    <col min="1" max="1" width="14.42578125" customWidth="1"/>
    <col min="3" max="3" width="11.42578125" style="17"/>
    <col min="4" max="4" width="11.140625" customWidth="1"/>
    <col min="5" max="5" width="11.42578125" style="17"/>
    <col min="7" max="7" width="12.28515625" style="17" bestFit="1" customWidth="1"/>
    <col min="9" max="9" width="11.42578125" style="17"/>
    <col min="11" max="11" width="11.42578125" style="17"/>
    <col min="13" max="13" width="14.28515625" style="17" customWidth="1"/>
    <col min="15" max="15" width="13" customWidth="1"/>
  </cols>
  <sheetData>
    <row r="1" spans="1:15" ht="34.5" customHeight="1" x14ac:dyDescent="0.2">
      <c r="A1" s="34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3.5" thickBo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7.25" customHeight="1" x14ac:dyDescent="0.2">
      <c r="A3" s="45" t="s">
        <v>0</v>
      </c>
      <c r="B3" s="48" t="s">
        <v>1</v>
      </c>
      <c r="C3" s="31"/>
      <c r="D3" s="30" t="s">
        <v>2</v>
      </c>
      <c r="E3" s="31"/>
      <c r="F3" s="30" t="s">
        <v>3</v>
      </c>
      <c r="G3" s="31"/>
      <c r="H3" s="30" t="s">
        <v>4</v>
      </c>
      <c r="I3" s="31"/>
      <c r="J3" s="30" t="s">
        <v>5</v>
      </c>
      <c r="K3" s="31"/>
      <c r="L3" s="30" t="s">
        <v>6</v>
      </c>
      <c r="M3" s="31"/>
      <c r="N3" s="9"/>
      <c r="O3" s="9"/>
    </row>
    <row r="4" spans="1:15" ht="21.75" customHeight="1" thickBot="1" x14ac:dyDescent="0.25">
      <c r="A4" s="46"/>
      <c r="B4" s="49"/>
      <c r="C4" s="33"/>
      <c r="D4" s="38" t="s">
        <v>7</v>
      </c>
      <c r="E4" s="39"/>
      <c r="F4" s="32"/>
      <c r="G4" s="33"/>
      <c r="H4" s="32"/>
      <c r="I4" s="33"/>
      <c r="J4" s="32"/>
      <c r="K4" s="33"/>
      <c r="L4" s="32"/>
      <c r="M4" s="33"/>
      <c r="N4" s="9"/>
      <c r="O4" s="9"/>
    </row>
    <row r="5" spans="1:15" ht="13.5" thickBot="1" x14ac:dyDescent="0.25">
      <c r="A5" s="47"/>
      <c r="B5" s="1" t="s">
        <v>8</v>
      </c>
      <c r="C5" s="10" t="s">
        <v>9</v>
      </c>
      <c r="D5" s="1" t="s">
        <v>8</v>
      </c>
      <c r="E5" s="10" t="s">
        <v>9</v>
      </c>
      <c r="F5" s="1" t="s">
        <v>8</v>
      </c>
      <c r="G5" s="10" t="s">
        <v>9</v>
      </c>
      <c r="H5" s="1" t="s">
        <v>8</v>
      </c>
      <c r="I5" s="10" t="s">
        <v>9</v>
      </c>
      <c r="J5" s="1" t="s">
        <v>8</v>
      </c>
      <c r="K5" s="10" t="s">
        <v>9</v>
      </c>
      <c r="L5" s="1" t="s">
        <v>8</v>
      </c>
      <c r="M5" s="10" t="s">
        <v>9</v>
      </c>
      <c r="N5" s="9"/>
      <c r="O5" s="9"/>
    </row>
    <row r="6" spans="1:15" x14ac:dyDescent="0.2">
      <c r="A6" s="2" t="s">
        <v>17</v>
      </c>
      <c r="B6" s="21">
        <f>ROUND((C6/$C$19)*100,6)</f>
        <v>3.8864049999999999</v>
      </c>
      <c r="C6" s="15">
        <v>73568301</v>
      </c>
      <c r="D6" s="21">
        <f>ROUND((E6/$E$19)*100,6)</f>
        <v>3.890784</v>
      </c>
      <c r="E6" s="15">
        <v>14688742</v>
      </c>
      <c r="F6" s="21">
        <f>ROUND((G6/$G$19)*100,6)</f>
        <v>3.894946</v>
      </c>
      <c r="G6" s="15">
        <v>1358905</v>
      </c>
      <c r="H6" s="21">
        <f>ROUND((I6/$I$19)*100,6)</f>
        <v>3.900766</v>
      </c>
      <c r="I6" s="15">
        <v>790188</v>
      </c>
      <c r="J6" s="21">
        <f>ROUND((K6/$K$19)*100,6)</f>
        <v>3.9030179999999999</v>
      </c>
      <c r="K6" s="15">
        <v>138730</v>
      </c>
      <c r="L6" s="24">
        <f>ROUND((M6/$M$19)*100,6)</f>
        <v>3.8873929999999999</v>
      </c>
      <c r="M6" s="11">
        <f>C6+E6+G6+I6+K6</f>
        <v>90544866</v>
      </c>
      <c r="N6" s="9"/>
      <c r="O6" s="9"/>
    </row>
    <row r="7" spans="1:15" x14ac:dyDescent="0.2">
      <c r="A7" s="4" t="s">
        <v>18</v>
      </c>
      <c r="B7" s="22">
        <f t="shared" ref="B7:B18" si="0">ROUND((C7/$C$19)*100,6)</f>
        <v>4.146064</v>
      </c>
      <c r="C7" s="16">
        <v>78483546</v>
      </c>
      <c r="D7" s="22">
        <f t="shared" ref="D7:D18" si="1">ROUND((E7/$E$19)*100,6)</f>
        <v>4.1486179999999999</v>
      </c>
      <c r="E7" s="16">
        <v>15662135</v>
      </c>
      <c r="F7" s="22">
        <f t="shared" ref="F7:F18" si="2">ROUND((G7/$G$19)*100,6)</f>
        <v>4.1510420000000003</v>
      </c>
      <c r="G7" s="16">
        <v>1448254</v>
      </c>
      <c r="H7" s="22">
        <f t="shared" ref="H7:H18" si="3">ROUND((I7/$I$19)*100,6)</f>
        <v>4.1544429999999997</v>
      </c>
      <c r="I7" s="16">
        <v>841576</v>
      </c>
      <c r="J7" s="22">
        <f t="shared" ref="J7:J18" si="4">ROUND((K7/$K$19)*100,6)</f>
        <v>4.1556889999999997</v>
      </c>
      <c r="K7" s="16">
        <v>147711</v>
      </c>
      <c r="L7" s="25">
        <f t="shared" ref="L7:L18" si="5">ROUND((M7/$M$19)*100,6)</f>
        <v>4.1466399999999997</v>
      </c>
      <c r="M7" s="12">
        <f t="shared" ref="M7:M18" si="6">C7+E7+G7+I7+K7</f>
        <v>96583222</v>
      </c>
      <c r="N7" s="9"/>
      <c r="O7" s="9"/>
    </row>
    <row r="8" spans="1:15" x14ac:dyDescent="0.2">
      <c r="A8" s="2" t="s">
        <v>19</v>
      </c>
      <c r="B8" s="21">
        <f t="shared" si="0"/>
        <v>29.111476</v>
      </c>
      <c r="C8" s="15">
        <v>551070113</v>
      </c>
      <c r="D8" s="21">
        <f t="shared" si="1"/>
        <v>29.083977000000001</v>
      </c>
      <c r="E8" s="15">
        <v>109799727</v>
      </c>
      <c r="F8" s="21">
        <f t="shared" si="2"/>
        <v>29.057821000000001</v>
      </c>
      <c r="G8" s="15">
        <v>10137963</v>
      </c>
      <c r="H8" s="21">
        <f t="shared" si="3"/>
        <v>29.021314</v>
      </c>
      <c r="I8" s="15">
        <v>5878921</v>
      </c>
      <c r="J8" s="21">
        <f t="shared" si="4"/>
        <v>29.007275</v>
      </c>
      <c r="K8" s="15">
        <v>1031043</v>
      </c>
      <c r="L8" s="24">
        <f t="shared" si="5"/>
        <v>29.105271999999999</v>
      </c>
      <c r="M8" s="11">
        <f t="shared" si="6"/>
        <v>677917767</v>
      </c>
      <c r="N8" s="9"/>
      <c r="O8" s="9"/>
    </row>
    <row r="9" spans="1:15" x14ac:dyDescent="0.2">
      <c r="A9" s="4" t="s">
        <v>20</v>
      </c>
      <c r="B9" s="22">
        <f t="shared" si="0"/>
        <v>5.1638169999999999</v>
      </c>
      <c r="C9" s="16">
        <v>97749267</v>
      </c>
      <c r="D9" s="22">
        <f t="shared" si="1"/>
        <v>5.168412</v>
      </c>
      <c r="E9" s="16">
        <v>19512127</v>
      </c>
      <c r="F9" s="22">
        <f t="shared" si="2"/>
        <v>5.1727809999999996</v>
      </c>
      <c r="G9" s="16">
        <v>1804728</v>
      </c>
      <c r="H9" s="22">
        <f t="shared" si="3"/>
        <v>5.1788860000000003</v>
      </c>
      <c r="I9" s="16">
        <v>1049100</v>
      </c>
      <c r="J9" s="22">
        <f t="shared" si="4"/>
        <v>5.1811699999999998</v>
      </c>
      <c r="K9" s="16">
        <v>184161</v>
      </c>
      <c r="L9" s="25">
        <f t="shared" si="5"/>
        <v>5.1648540000000001</v>
      </c>
      <c r="M9" s="12">
        <f t="shared" si="6"/>
        <v>120299383</v>
      </c>
      <c r="N9" s="9"/>
      <c r="O9" s="9"/>
    </row>
    <row r="10" spans="1:15" x14ac:dyDescent="0.2">
      <c r="A10" s="2" t="s">
        <v>21</v>
      </c>
      <c r="B10" s="21">
        <f t="shared" si="0"/>
        <v>26.079052999999998</v>
      </c>
      <c r="C10" s="15">
        <v>493667389</v>
      </c>
      <c r="D10" s="21">
        <f t="shared" si="1"/>
        <v>26.059849</v>
      </c>
      <c r="E10" s="15">
        <v>98382843</v>
      </c>
      <c r="F10" s="21">
        <f t="shared" si="2"/>
        <v>26.041584</v>
      </c>
      <c r="G10" s="15">
        <v>9085630</v>
      </c>
      <c r="H10" s="21">
        <f t="shared" si="3"/>
        <v>26.016079000000001</v>
      </c>
      <c r="I10" s="15">
        <v>5270143</v>
      </c>
      <c r="J10" s="21">
        <f t="shared" si="4"/>
        <v>26.006371000000001</v>
      </c>
      <c r="K10" s="15">
        <v>924378</v>
      </c>
      <c r="L10" s="24">
        <f t="shared" si="5"/>
        <v>26.074719999999999</v>
      </c>
      <c r="M10" s="11">
        <f t="shared" si="6"/>
        <v>607330383</v>
      </c>
      <c r="N10" s="9"/>
      <c r="O10" s="9"/>
    </row>
    <row r="11" spans="1:15" x14ac:dyDescent="0.2">
      <c r="A11" s="4" t="s">
        <v>22</v>
      </c>
      <c r="B11" s="22">
        <f t="shared" si="0"/>
        <v>7.455597</v>
      </c>
      <c r="C11" s="16">
        <v>141131861</v>
      </c>
      <c r="D11" s="22">
        <f t="shared" si="1"/>
        <v>7.457713</v>
      </c>
      <c r="E11" s="16">
        <v>28154843</v>
      </c>
      <c r="F11" s="22">
        <f t="shared" si="2"/>
        <v>7.459727</v>
      </c>
      <c r="G11" s="16">
        <v>2602619</v>
      </c>
      <c r="H11" s="22">
        <f t="shared" si="3"/>
        <v>7.4625370000000002</v>
      </c>
      <c r="I11" s="16">
        <v>1511705</v>
      </c>
      <c r="J11" s="22">
        <f t="shared" si="4"/>
        <v>7.4635899999999999</v>
      </c>
      <c r="K11" s="16">
        <v>265288</v>
      </c>
      <c r="L11" s="25">
        <f t="shared" si="5"/>
        <v>7.4560750000000002</v>
      </c>
      <c r="M11" s="12">
        <f t="shared" si="6"/>
        <v>173666316</v>
      </c>
      <c r="N11" s="9"/>
      <c r="O11" s="9"/>
    </row>
    <row r="12" spans="1:15" x14ac:dyDescent="0.2">
      <c r="A12" s="2" t="s">
        <v>28</v>
      </c>
      <c r="B12" s="21">
        <f t="shared" si="0"/>
        <v>1.579588</v>
      </c>
      <c r="C12" s="15">
        <v>29901055</v>
      </c>
      <c r="D12" s="21">
        <f t="shared" si="1"/>
        <v>1.580219</v>
      </c>
      <c r="E12" s="15">
        <v>5965746</v>
      </c>
      <c r="F12" s="21">
        <f t="shared" si="2"/>
        <v>1.5808219999999999</v>
      </c>
      <c r="G12" s="15">
        <v>551532</v>
      </c>
      <c r="H12" s="21">
        <f t="shared" si="3"/>
        <v>1.5816460000000001</v>
      </c>
      <c r="I12" s="15">
        <v>320398</v>
      </c>
      <c r="J12" s="21">
        <f t="shared" si="4"/>
        <v>1.5819700000000001</v>
      </c>
      <c r="K12" s="15">
        <v>56230</v>
      </c>
      <c r="L12" s="24">
        <f t="shared" si="5"/>
        <v>1.5797300000000001</v>
      </c>
      <c r="M12" s="11">
        <f t="shared" si="6"/>
        <v>36794961</v>
      </c>
      <c r="N12" s="9"/>
      <c r="O12" s="9"/>
    </row>
    <row r="13" spans="1:15" x14ac:dyDescent="0.2">
      <c r="A13" s="4" t="s">
        <v>23</v>
      </c>
      <c r="B13" s="22">
        <f t="shared" si="0"/>
        <v>6.3996690000000003</v>
      </c>
      <c r="C13" s="16">
        <v>121143507</v>
      </c>
      <c r="D13" s="22">
        <f t="shared" si="1"/>
        <v>6.403937</v>
      </c>
      <c r="E13" s="16">
        <v>24176561</v>
      </c>
      <c r="F13" s="22">
        <f t="shared" si="2"/>
        <v>6.4079949999999997</v>
      </c>
      <c r="G13" s="16">
        <v>2235681</v>
      </c>
      <c r="H13" s="22">
        <f t="shared" si="3"/>
        <v>6.4136629999999997</v>
      </c>
      <c r="I13" s="16">
        <v>1299232</v>
      </c>
      <c r="J13" s="22">
        <f t="shared" si="4"/>
        <v>6.4158270000000002</v>
      </c>
      <c r="K13" s="16">
        <v>228046</v>
      </c>
      <c r="L13" s="25">
        <f t="shared" si="5"/>
        <v>6.4006319999999999</v>
      </c>
      <c r="M13" s="12">
        <f t="shared" si="6"/>
        <v>149083027</v>
      </c>
      <c r="N13" s="9"/>
      <c r="O13" s="9"/>
    </row>
    <row r="14" spans="1:15" x14ac:dyDescent="0.2">
      <c r="A14" s="2" t="s">
        <v>24</v>
      </c>
      <c r="B14" s="21">
        <f t="shared" si="0"/>
        <v>3.7907609999999998</v>
      </c>
      <c r="C14" s="15">
        <v>71757789</v>
      </c>
      <c r="D14" s="21">
        <f t="shared" si="1"/>
        <v>3.794683</v>
      </c>
      <c r="E14" s="15">
        <v>14325933</v>
      </c>
      <c r="F14" s="21">
        <f t="shared" si="2"/>
        <v>3.7984110000000002</v>
      </c>
      <c r="G14" s="15">
        <v>1325225</v>
      </c>
      <c r="H14" s="21">
        <f t="shared" si="3"/>
        <v>3.8036249999999998</v>
      </c>
      <c r="I14" s="15">
        <v>770510</v>
      </c>
      <c r="J14" s="21">
        <f t="shared" si="4"/>
        <v>3.8056179999999999</v>
      </c>
      <c r="K14" s="15">
        <v>135268</v>
      </c>
      <c r="L14" s="24">
        <f t="shared" si="5"/>
        <v>3.7916460000000001</v>
      </c>
      <c r="M14" s="11">
        <f t="shared" si="6"/>
        <v>88314725</v>
      </c>
      <c r="N14" s="9"/>
      <c r="O14" s="9"/>
    </row>
    <row r="15" spans="1:15" x14ac:dyDescent="0.2">
      <c r="A15" s="4" t="s">
        <v>25</v>
      </c>
      <c r="B15" s="22">
        <f t="shared" si="0"/>
        <v>4.7344379999999999</v>
      </c>
      <c r="C15" s="16">
        <v>89621263</v>
      </c>
      <c r="D15" s="22">
        <f t="shared" si="1"/>
        <v>4.7392370000000001</v>
      </c>
      <c r="E15" s="16">
        <v>17891876</v>
      </c>
      <c r="F15" s="22">
        <f t="shared" si="2"/>
        <v>4.7438060000000002</v>
      </c>
      <c r="G15" s="16">
        <v>1655063</v>
      </c>
      <c r="H15" s="22">
        <f t="shared" si="3"/>
        <v>4.7501749999999996</v>
      </c>
      <c r="I15" s="16">
        <v>962255</v>
      </c>
      <c r="J15" s="22">
        <f t="shared" si="4"/>
        <v>4.7526900000000003</v>
      </c>
      <c r="K15" s="16">
        <v>168931</v>
      </c>
      <c r="L15" s="25">
        <f t="shared" si="5"/>
        <v>4.7355210000000003</v>
      </c>
      <c r="M15" s="12">
        <f t="shared" si="6"/>
        <v>110299388</v>
      </c>
      <c r="N15" s="9"/>
      <c r="O15" s="9"/>
    </row>
    <row r="16" spans="1:15" x14ac:dyDescent="0.2">
      <c r="A16" s="2" t="s">
        <v>26</v>
      </c>
      <c r="B16" s="21">
        <f t="shared" si="0"/>
        <v>3.4942169999999999</v>
      </c>
      <c r="C16" s="15">
        <v>66144312</v>
      </c>
      <c r="D16" s="21">
        <f t="shared" si="1"/>
        <v>3.5060600000000002</v>
      </c>
      <c r="E16" s="15">
        <v>13236307</v>
      </c>
      <c r="F16" s="21">
        <f t="shared" si="2"/>
        <v>3.517328</v>
      </c>
      <c r="G16" s="15">
        <v>1227158</v>
      </c>
      <c r="H16" s="21">
        <f t="shared" si="3"/>
        <v>3.5330460000000001</v>
      </c>
      <c r="I16" s="15">
        <v>715698</v>
      </c>
      <c r="J16" s="21">
        <f t="shared" si="4"/>
        <v>3.5390489999999999</v>
      </c>
      <c r="K16" s="15">
        <v>125793</v>
      </c>
      <c r="L16" s="24">
        <f t="shared" si="5"/>
        <v>3.4968889999999999</v>
      </c>
      <c r="M16" s="11">
        <f t="shared" si="6"/>
        <v>81449268</v>
      </c>
      <c r="N16" s="9"/>
      <c r="O16" s="9"/>
    </row>
    <row r="17" spans="1:15" x14ac:dyDescent="0.2">
      <c r="A17" s="4" t="s">
        <v>29</v>
      </c>
      <c r="B17" s="22">
        <f t="shared" si="0"/>
        <v>1.438739</v>
      </c>
      <c r="C17" s="16">
        <v>27234829</v>
      </c>
      <c r="D17" s="22">
        <f t="shared" si="1"/>
        <v>1.4393990000000001</v>
      </c>
      <c r="E17" s="16">
        <v>5434112</v>
      </c>
      <c r="F17" s="22">
        <f t="shared" si="2"/>
        <v>1.4400269999999999</v>
      </c>
      <c r="G17" s="16">
        <v>502410</v>
      </c>
      <c r="H17" s="22">
        <f t="shared" si="3"/>
        <v>1.440896</v>
      </c>
      <c r="I17" s="16">
        <v>291886</v>
      </c>
      <c r="J17" s="22">
        <f>ROUND((K17/$K$19)*100,6)</f>
        <v>1.4413</v>
      </c>
      <c r="K17" s="16">
        <v>51230</v>
      </c>
      <c r="L17" s="25">
        <f t="shared" si="5"/>
        <v>1.4388879999999999</v>
      </c>
      <c r="M17" s="12">
        <f t="shared" si="6"/>
        <v>33514467</v>
      </c>
      <c r="N17" s="9"/>
      <c r="O17" s="9"/>
    </row>
    <row r="18" spans="1:15" ht="13.5" thickBot="1" x14ac:dyDescent="0.25">
      <c r="A18" s="2" t="s">
        <v>27</v>
      </c>
      <c r="B18" s="21">
        <f t="shared" si="0"/>
        <v>2.7201749999999998</v>
      </c>
      <c r="C18" s="15">
        <v>51491962</v>
      </c>
      <c r="D18" s="21">
        <f t="shared" si="1"/>
        <v>2.727112</v>
      </c>
      <c r="E18" s="15">
        <v>10295572</v>
      </c>
      <c r="F18" s="21">
        <f t="shared" si="2"/>
        <v>2.7337099999999999</v>
      </c>
      <c r="G18" s="15">
        <v>953762</v>
      </c>
      <c r="H18" s="21">
        <f t="shared" si="3"/>
        <v>2.7429239999999999</v>
      </c>
      <c r="I18" s="15">
        <v>555641</v>
      </c>
      <c r="J18" s="21">
        <f t="shared" si="4"/>
        <v>2.7464330000000001</v>
      </c>
      <c r="K18" s="15">
        <v>97620</v>
      </c>
      <c r="L18" s="24">
        <f t="shared" si="5"/>
        <v>2.72174</v>
      </c>
      <c r="M18" s="11">
        <f t="shared" si="6"/>
        <v>63394557</v>
      </c>
      <c r="N18" s="9"/>
      <c r="O18" s="9"/>
    </row>
    <row r="19" spans="1:15" ht="13.5" thickBot="1" x14ac:dyDescent="0.25">
      <c r="A19" s="6" t="s">
        <v>10</v>
      </c>
      <c r="B19" s="23">
        <f>SUM(B6:B18)+0.000001</f>
        <v>100</v>
      </c>
      <c r="C19" s="13">
        <f>SUM(C6:C18)</f>
        <v>1892965194</v>
      </c>
      <c r="D19" s="23">
        <f>SUM(D6:D18)</f>
        <v>100.00000000000001</v>
      </c>
      <c r="E19" s="13">
        <f t="shared" ref="E19:K19" si="7">SUM(E6:E18)</f>
        <v>377526524</v>
      </c>
      <c r="F19" s="23">
        <f>SUM(F6:F18)</f>
        <v>100.00000000000001</v>
      </c>
      <c r="G19" s="13">
        <f t="shared" si="7"/>
        <v>34888930</v>
      </c>
      <c r="H19" s="23">
        <f>SUM(H6:H18)</f>
        <v>100</v>
      </c>
      <c r="I19" s="13">
        <f t="shared" si="7"/>
        <v>20257253</v>
      </c>
      <c r="J19" s="23">
        <f>SUM(J6:J18)</f>
        <v>100</v>
      </c>
      <c r="K19" s="13">
        <f t="shared" si="7"/>
        <v>3554429</v>
      </c>
      <c r="L19" s="23">
        <f>SUM(L6:L18)</f>
        <v>100</v>
      </c>
      <c r="M19" s="18">
        <f t="shared" ref="M19" si="8">SUM(M6:M18)</f>
        <v>2329192330</v>
      </c>
      <c r="N19" s="9"/>
      <c r="O19" s="9"/>
    </row>
    <row r="20" spans="1:15" ht="12.75" customHeight="1" thickBo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9"/>
      <c r="O20" s="9"/>
    </row>
    <row r="21" spans="1:15" ht="17.25" customHeight="1" x14ac:dyDescent="0.2">
      <c r="A21" s="41" t="s">
        <v>0</v>
      </c>
      <c r="B21" s="44" t="s">
        <v>11</v>
      </c>
      <c r="C21" s="27"/>
      <c r="D21" s="26" t="s">
        <v>12</v>
      </c>
      <c r="E21" s="50"/>
      <c r="F21" s="26" t="s">
        <v>13</v>
      </c>
      <c r="G21" s="27"/>
      <c r="H21" s="26" t="s">
        <v>14</v>
      </c>
      <c r="I21" s="27"/>
      <c r="J21" s="26" t="s">
        <v>15</v>
      </c>
      <c r="K21" s="27"/>
      <c r="L21" s="26" t="s">
        <v>30</v>
      </c>
      <c r="M21" s="27"/>
      <c r="N21" s="26" t="s">
        <v>31</v>
      </c>
      <c r="O21" s="27"/>
    </row>
    <row r="22" spans="1:15" ht="18.75" customHeight="1" thickBot="1" x14ac:dyDescent="0.25">
      <c r="A22" s="42"/>
      <c r="B22" s="36" t="s">
        <v>16</v>
      </c>
      <c r="C22" s="37"/>
      <c r="D22" s="28"/>
      <c r="E22" s="51"/>
      <c r="F22" s="28"/>
      <c r="G22" s="29"/>
      <c r="H22" s="28"/>
      <c r="I22" s="29"/>
      <c r="J22" s="28"/>
      <c r="K22" s="29"/>
      <c r="L22" s="28"/>
      <c r="M22" s="29"/>
      <c r="N22" s="28"/>
      <c r="O22" s="29"/>
    </row>
    <row r="23" spans="1:15" ht="13.5" thickBot="1" x14ac:dyDescent="0.25">
      <c r="A23" s="43"/>
      <c r="B23" s="8" t="s">
        <v>8</v>
      </c>
      <c r="C23" s="14" t="s">
        <v>9</v>
      </c>
      <c r="D23" s="8" t="s">
        <v>8</v>
      </c>
      <c r="E23" s="14" t="s">
        <v>9</v>
      </c>
      <c r="F23" s="8" t="s">
        <v>8</v>
      </c>
      <c r="G23" s="14" t="s">
        <v>9</v>
      </c>
      <c r="H23" s="8" t="s">
        <v>8</v>
      </c>
      <c r="I23" s="14" t="s">
        <v>9</v>
      </c>
      <c r="J23" s="8" t="s">
        <v>8</v>
      </c>
      <c r="K23" s="14" t="s">
        <v>9</v>
      </c>
      <c r="L23" s="8" t="s">
        <v>8</v>
      </c>
      <c r="M23" s="14" t="s">
        <v>9</v>
      </c>
      <c r="N23" s="1" t="s">
        <v>8</v>
      </c>
      <c r="O23" s="1" t="s">
        <v>9</v>
      </c>
    </row>
    <row r="24" spans="1:15" x14ac:dyDescent="0.2">
      <c r="A24" s="2" t="s">
        <v>17</v>
      </c>
      <c r="B24" s="21">
        <f>ROUND((C24/$C$37)*100,6)</f>
        <v>2.7021190000000002</v>
      </c>
      <c r="C24" s="15">
        <v>2716089</v>
      </c>
      <c r="D24" s="21">
        <f>ROUND((E24/$E$37)*100,6)</f>
        <v>2.9867219999999999</v>
      </c>
      <c r="E24" s="15">
        <v>1714119</v>
      </c>
      <c r="F24" s="21">
        <f>ROUND((G24/$G$37)*100,6)</f>
        <v>3.9373049999999998</v>
      </c>
      <c r="G24" s="15">
        <v>3246241</v>
      </c>
      <c r="H24" s="21">
        <f>ROUND((I24/$I$37)*100,6)</f>
        <v>4.8592940000000002</v>
      </c>
      <c r="I24" s="15">
        <v>14140051</v>
      </c>
      <c r="J24" s="21">
        <f>ROUND((K24/$K$37)*100,6)</f>
        <v>4.8848060000000002</v>
      </c>
      <c r="K24" s="15">
        <v>11511785</v>
      </c>
      <c r="L24" s="21">
        <f>ROUND((M24/$M$37)*100,6)</f>
        <v>4.2714299999999996</v>
      </c>
      <c r="M24" s="15">
        <v>108062</v>
      </c>
      <c r="N24" s="24">
        <f t="shared" ref="N24:N36" si="9">ROUND((O24/$O$37)*100,6)</f>
        <v>4.0010279999999998</v>
      </c>
      <c r="O24" s="3">
        <f t="shared" ref="O24:O36" si="10">C24+E24+G24+I24+K24+M6+M24</f>
        <v>123981213</v>
      </c>
    </row>
    <row r="25" spans="1:15" x14ac:dyDescent="0.2">
      <c r="A25" s="4" t="s">
        <v>18</v>
      </c>
      <c r="B25" s="22">
        <f t="shared" ref="B25:B36" si="11">ROUND((C25/$C$37)*100,6)</f>
        <v>4.5599590000000001</v>
      </c>
      <c r="C25" s="16">
        <v>4583534</v>
      </c>
      <c r="D25" s="22">
        <f t="shared" ref="D25:D36" si="12">ROUND((E25/$E$37)*100,6)</f>
        <v>4.0823999999999998</v>
      </c>
      <c r="E25" s="16">
        <v>2342943</v>
      </c>
      <c r="F25" s="22">
        <f t="shared" ref="F25:F36" si="13">ROUND((G25/$G$37)*100,6)</f>
        <v>4.2687590000000002</v>
      </c>
      <c r="G25" s="16">
        <v>3519519</v>
      </c>
      <c r="H25" s="22">
        <f t="shared" ref="H25:H36" si="14">ROUND((I25/$I$37)*100,6)</f>
        <v>4.9394869999999997</v>
      </c>
      <c r="I25" s="16">
        <v>14373403</v>
      </c>
      <c r="J25" s="22">
        <f>ROUND((K25/$K$37)*100,6)</f>
        <v>2.2535810000000001</v>
      </c>
      <c r="K25" s="16">
        <v>5310905</v>
      </c>
      <c r="L25" s="22">
        <f t="shared" ref="L25:L36" si="15">ROUND((M25/$M$37)*100,6)</f>
        <v>5.2337680000000004</v>
      </c>
      <c r="M25" s="16">
        <v>132408</v>
      </c>
      <c r="N25" s="25">
        <f t="shared" si="9"/>
        <v>4.0934759999999999</v>
      </c>
      <c r="O25" s="5">
        <f t="shared" si="10"/>
        <v>126845934</v>
      </c>
    </row>
    <row r="26" spans="1:15" x14ac:dyDescent="0.2">
      <c r="A26" s="2" t="s">
        <v>19</v>
      </c>
      <c r="B26" s="21">
        <f t="shared" si="11"/>
        <v>33.011105000000001</v>
      </c>
      <c r="C26" s="15">
        <v>33181776</v>
      </c>
      <c r="D26" s="21">
        <f t="shared" si="12"/>
        <v>34.234707</v>
      </c>
      <c r="E26" s="15">
        <v>19647749</v>
      </c>
      <c r="F26" s="21">
        <f t="shared" si="13"/>
        <v>29.624300999999999</v>
      </c>
      <c r="G26" s="15">
        <v>24424729</v>
      </c>
      <c r="H26" s="21">
        <f t="shared" si="14"/>
        <v>22.230920000000001</v>
      </c>
      <c r="I26" s="15">
        <v>64689708</v>
      </c>
      <c r="J26" s="21">
        <f t="shared" ref="J26:J36" si="16">ROUND((K26/$K$37)*100,6)</f>
        <v>25.560327999999998</v>
      </c>
      <c r="K26" s="15">
        <v>60236779</v>
      </c>
      <c r="L26" s="21">
        <f t="shared" si="15"/>
        <v>26.880020999999999</v>
      </c>
      <c r="M26" s="15">
        <v>680032</v>
      </c>
      <c r="N26" s="24">
        <f t="shared" si="9"/>
        <v>28.423821</v>
      </c>
      <c r="O26" s="3">
        <f t="shared" si="10"/>
        <v>880778540</v>
      </c>
    </row>
    <row r="27" spans="1:15" x14ac:dyDescent="0.2">
      <c r="A27" s="4" t="s">
        <v>20</v>
      </c>
      <c r="B27" s="22">
        <f t="shared" si="11"/>
        <v>4.9610789999999998</v>
      </c>
      <c r="C27" s="16">
        <v>4986728</v>
      </c>
      <c r="D27" s="22">
        <f t="shared" si="12"/>
        <v>4.5253740000000002</v>
      </c>
      <c r="E27" s="16">
        <v>2597172</v>
      </c>
      <c r="F27" s="22">
        <f t="shared" si="13"/>
        <v>5.1993239999999998</v>
      </c>
      <c r="G27" s="16">
        <v>4286754</v>
      </c>
      <c r="H27" s="22">
        <f t="shared" si="14"/>
        <v>6.0523850000000001</v>
      </c>
      <c r="I27" s="16">
        <v>17611822</v>
      </c>
      <c r="J27" s="22">
        <f t="shared" si="16"/>
        <v>4.3422890000000001</v>
      </c>
      <c r="K27" s="16">
        <v>10233261</v>
      </c>
      <c r="L27" s="22">
        <f t="shared" si="15"/>
        <v>5.5810969999999998</v>
      </c>
      <c r="M27" s="16">
        <v>141195</v>
      </c>
      <c r="N27" s="25">
        <f t="shared" si="9"/>
        <v>5.168444</v>
      </c>
      <c r="O27" s="5">
        <f t="shared" si="10"/>
        <v>160156315</v>
      </c>
    </row>
    <row r="28" spans="1:15" x14ac:dyDescent="0.2">
      <c r="A28" s="2" t="s">
        <v>21</v>
      </c>
      <c r="B28" s="21">
        <f t="shared" si="11"/>
        <v>27.13148</v>
      </c>
      <c r="C28" s="15">
        <v>27271752</v>
      </c>
      <c r="D28" s="21">
        <f t="shared" si="12"/>
        <v>28.421568000000001</v>
      </c>
      <c r="E28" s="15">
        <v>16311512</v>
      </c>
      <c r="F28" s="21">
        <f t="shared" si="13"/>
        <v>26.764821999999999</v>
      </c>
      <c r="G28" s="15">
        <v>22067138</v>
      </c>
      <c r="H28" s="21">
        <f t="shared" si="14"/>
        <v>22.515857</v>
      </c>
      <c r="I28" s="15">
        <v>65518847</v>
      </c>
      <c r="J28" s="21">
        <f t="shared" si="16"/>
        <v>41.844568000000002</v>
      </c>
      <c r="K28" s="15">
        <v>98613054</v>
      </c>
      <c r="L28" s="21">
        <f t="shared" si="15"/>
        <v>22.982244999999999</v>
      </c>
      <c r="M28" s="15">
        <v>581423</v>
      </c>
      <c r="N28" s="24">
        <f t="shared" si="9"/>
        <v>27.033432999999999</v>
      </c>
      <c r="O28" s="3">
        <f t="shared" si="10"/>
        <v>837694109</v>
      </c>
    </row>
    <row r="29" spans="1:15" x14ac:dyDescent="0.2">
      <c r="A29" s="4" t="s">
        <v>22</v>
      </c>
      <c r="B29" s="22">
        <f t="shared" si="11"/>
        <v>7.8421089999999998</v>
      </c>
      <c r="C29" s="16">
        <v>7882653</v>
      </c>
      <c r="D29" s="22">
        <f t="shared" si="12"/>
        <v>7.5875959999999996</v>
      </c>
      <c r="E29" s="16">
        <v>4354621</v>
      </c>
      <c r="F29" s="22">
        <f t="shared" si="13"/>
        <v>7.3294920000000001</v>
      </c>
      <c r="G29" s="16">
        <v>6043041</v>
      </c>
      <c r="H29" s="22">
        <f t="shared" si="14"/>
        <v>9.1064190000000007</v>
      </c>
      <c r="I29" s="16">
        <v>26498749</v>
      </c>
      <c r="J29" s="22">
        <f t="shared" si="16"/>
        <v>4.2660819999999999</v>
      </c>
      <c r="K29" s="16">
        <v>10053667</v>
      </c>
      <c r="L29" s="22">
        <f t="shared" si="15"/>
        <v>8.2745850000000001</v>
      </c>
      <c r="M29" s="16">
        <v>209337</v>
      </c>
      <c r="N29" s="25">
        <f t="shared" si="9"/>
        <v>7.3807049999999998</v>
      </c>
      <c r="O29" s="5">
        <f t="shared" si="10"/>
        <v>228708384</v>
      </c>
    </row>
    <row r="30" spans="1:15" x14ac:dyDescent="0.2">
      <c r="A30" s="2" t="s">
        <v>28</v>
      </c>
      <c r="B30" s="21">
        <f t="shared" si="11"/>
        <v>1.6222909999999999</v>
      </c>
      <c r="C30" s="15">
        <v>1630678</v>
      </c>
      <c r="D30" s="21">
        <f t="shared" si="12"/>
        <v>1.5116000000000001</v>
      </c>
      <c r="E30" s="15">
        <v>867527</v>
      </c>
      <c r="F30" s="21">
        <f t="shared" si="13"/>
        <v>1.6299189999999999</v>
      </c>
      <c r="G30" s="15">
        <v>1343840</v>
      </c>
      <c r="H30" s="21">
        <f t="shared" si="14"/>
        <v>1.8162069999999999</v>
      </c>
      <c r="I30" s="15">
        <v>5284977</v>
      </c>
      <c r="J30" s="21">
        <f t="shared" si="16"/>
        <v>1.8216429999999999</v>
      </c>
      <c r="K30" s="15">
        <v>4292977</v>
      </c>
      <c r="L30" s="21">
        <f t="shared" si="15"/>
        <v>2.9474140000000002</v>
      </c>
      <c r="M30" s="15">
        <v>74566</v>
      </c>
      <c r="N30" s="24">
        <f t="shared" si="9"/>
        <v>1.622906</v>
      </c>
      <c r="O30" s="3">
        <f t="shared" si="10"/>
        <v>50289526</v>
      </c>
    </row>
    <row r="31" spans="1:15" x14ac:dyDescent="0.2">
      <c r="A31" s="4" t="s">
        <v>23</v>
      </c>
      <c r="B31" s="22">
        <f t="shared" si="11"/>
        <v>6.1871390000000002</v>
      </c>
      <c r="C31" s="16">
        <v>6219127</v>
      </c>
      <c r="D31" s="22">
        <f t="shared" si="12"/>
        <v>5.8638209999999997</v>
      </c>
      <c r="E31" s="16">
        <v>3365324</v>
      </c>
      <c r="F31" s="22">
        <f t="shared" si="13"/>
        <v>6.3157639999999997</v>
      </c>
      <c r="G31" s="16">
        <v>5207239</v>
      </c>
      <c r="H31" s="22">
        <f t="shared" si="14"/>
        <v>6.5693849999999996</v>
      </c>
      <c r="I31" s="16">
        <v>19116239</v>
      </c>
      <c r="J31" s="22">
        <f t="shared" si="16"/>
        <v>4.566764</v>
      </c>
      <c r="K31" s="16">
        <v>10762270</v>
      </c>
      <c r="L31" s="22">
        <f t="shared" si="15"/>
        <v>6.7022969999999997</v>
      </c>
      <c r="M31" s="16">
        <v>169560</v>
      </c>
      <c r="N31" s="25">
        <f t="shared" si="9"/>
        <v>6.2581300000000004</v>
      </c>
      <c r="O31" s="5">
        <f t="shared" si="10"/>
        <v>193922786</v>
      </c>
    </row>
    <row r="32" spans="1:15" x14ac:dyDescent="0.2">
      <c r="A32" s="2" t="s">
        <v>24</v>
      </c>
      <c r="B32" s="21">
        <f t="shared" si="11"/>
        <v>3.124857</v>
      </c>
      <c r="C32" s="15">
        <v>3141013</v>
      </c>
      <c r="D32" s="21">
        <f t="shared" si="12"/>
        <v>3.2299030000000002</v>
      </c>
      <c r="E32" s="15">
        <v>1853684</v>
      </c>
      <c r="F32" s="21">
        <f t="shared" si="13"/>
        <v>3.7645960000000001</v>
      </c>
      <c r="G32" s="15">
        <v>3103845</v>
      </c>
      <c r="H32" s="21">
        <f t="shared" si="14"/>
        <v>4.5367550000000003</v>
      </c>
      <c r="I32" s="15">
        <v>13201494</v>
      </c>
      <c r="J32" s="21">
        <f t="shared" si="16"/>
        <v>2.2081209999999998</v>
      </c>
      <c r="K32" s="15">
        <v>5203772</v>
      </c>
      <c r="L32" s="21">
        <f t="shared" si="15"/>
        <v>4.2888609999999998</v>
      </c>
      <c r="M32" s="15">
        <v>108503</v>
      </c>
      <c r="N32" s="24">
        <f t="shared" si="9"/>
        <v>3.7088390000000002</v>
      </c>
      <c r="O32" s="3">
        <f t="shared" si="10"/>
        <v>114927036</v>
      </c>
    </row>
    <row r="33" spans="1:15" x14ac:dyDescent="0.2">
      <c r="A33" s="4" t="s">
        <v>25</v>
      </c>
      <c r="B33" s="22">
        <f t="shared" si="11"/>
        <v>5.4188679999999998</v>
      </c>
      <c r="C33" s="16">
        <v>5446884</v>
      </c>
      <c r="D33" s="22">
        <f t="shared" si="12"/>
        <v>4.2136950000000004</v>
      </c>
      <c r="E33" s="16">
        <v>2418295</v>
      </c>
      <c r="F33" s="22">
        <f t="shared" si="13"/>
        <v>4.5071450000000004</v>
      </c>
      <c r="G33" s="16">
        <v>3716064</v>
      </c>
      <c r="H33" s="22">
        <f t="shared" si="14"/>
        <v>6.0453289999999997</v>
      </c>
      <c r="I33" s="16">
        <v>17591291</v>
      </c>
      <c r="J33" s="22">
        <f t="shared" si="16"/>
        <v>1.8503510000000001</v>
      </c>
      <c r="K33" s="16">
        <v>4360632</v>
      </c>
      <c r="L33" s="22">
        <f t="shared" si="15"/>
        <v>5.1698519999999997</v>
      </c>
      <c r="M33" s="16">
        <v>130791</v>
      </c>
      <c r="N33" s="25">
        <f t="shared" si="9"/>
        <v>4.6458769999999996</v>
      </c>
      <c r="O33" s="5">
        <f t="shared" si="10"/>
        <v>143963345</v>
      </c>
    </row>
    <row r="34" spans="1:15" x14ac:dyDescent="0.2">
      <c r="A34" s="2" t="s">
        <v>26</v>
      </c>
      <c r="B34" s="21">
        <f t="shared" si="11"/>
        <v>0.94917899999999999</v>
      </c>
      <c r="C34" s="15">
        <v>954086</v>
      </c>
      <c r="D34" s="21">
        <f t="shared" si="12"/>
        <v>0.84591400000000005</v>
      </c>
      <c r="E34" s="15">
        <v>485481</v>
      </c>
      <c r="F34" s="21">
        <f t="shared" si="13"/>
        <v>2.853796</v>
      </c>
      <c r="G34" s="15">
        <v>2352906</v>
      </c>
      <c r="H34" s="21">
        <f t="shared" si="14"/>
        <v>5.9960950000000004</v>
      </c>
      <c r="I34" s="15">
        <v>17448026</v>
      </c>
      <c r="J34" s="21">
        <f t="shared" si="16"/>
        <v>3.5774710000000001</v>
      </c>
      <c r="K34" s="15">
        <v>8430852</v>
      </c>
      <c r="L34" s="21">
        <f t="shared" si="15"/>
        <v>2.2866710000000001</v>
      </c>
      <c r="M34" s="15">
        <v>57850</v>
      </c>
      <c r="N34" s="24">
        <f t="shared" si="9"/>
        <v>3.5878679999999998</v>
      </c>
      <c r="O34" s="3">
        <f t="shared" si="10"/>
        <v>111178469</v>
      </c>
    </row>
    <row r="35" spans="1:15" x14ac:dyDescent="0.2">
      <c r="A35" s="4" t="s">
        <v>29</v>
      </c>
      <c r="B35" s="22">
        <f t="shared" si="11"/>
        <v>1.508456</v>
      </c>
      <c r="C35" s="16">
        <v>1516255</v>
      </c>
      <c r="D35" s="22">
        <f t="shared" si="12"/>
        <v>1.434761</v>
      </c>
      <c r="E35" s="16">
        <v>823428</v>
      </c>
      <c r="F35" s="22">
        <f t="shared" si="13"/>
        <v>1.4096390000000001</v>
      </c>
      <c r="G35" s="16">
        <v>1162223</v>
      </c>
      <c r="H35" s="22">
        <f t="shared" si="14"/>
        <v>1.809477</v>
      </c>
      <c r="I35" s="16">
        <v>5265393</v>
      </c>
      <c r="J35" s="22">
        <f t="shared" si="16"/>
        <v>1.311401</v>
      </c>
      <c r="K35" s="16">
        <v>3090515</v>
      </c>
      <c r="L35" s="22">
        <f t="shared" si="15"/>
        <v>2.8566189999999998</v>
      </c>
      <c r="M35" s="16">
        <v>72269</v>
      </c>
      <c r="N35" s="25">
        <f t="shared" si="9"/>
        <v>1.4665520000000001</v>
      </c>
      <c r="O35" s="5">
        <f t="shared" si="10"/>
        <v>45444550</v>
      </c>
    </row>
    <row r="36" spans="1:15" ht="13.5" thickBot="1" x14ac:dyDescent="0.25">
      <c r="A36" s="2" t="s">
        <v>27</v>
      </c>
      <c r="B36" s="21">
        <f t="shared" si="11"/>
        <v>0.98136100000000004</v>
      </c>
      <c r="C36" s="15">
        <v>986435</v>
      </c>
      <c r="D36" s="21">
        <f t="shared" si="12"/>
        <v>1.061941</v>
      </c>
      <c r="E36" s="15">
        <v>609462</v>
      </c>
      <c r="F36" s="21">
        <f t="shared" si="13"/>
        <v>2.3951380000000002</v>
      </c>
      <c r="G36" s="15">
        <v>1974750</v>
      </c>
      <c r="H36" s="21">
        <f t="shared" si="14"/>
        <v>3.5223900000000001</v>
      </c>
      <c r="I36" s="15">
        <v>10249795</v>
      </c>
      <c r="J36" s="21">
        <f t="shared" si="16"/>
        <v>1.5125949999999999</v>
      </c>
      <c r="K36" s="15">
        <v>3564658</v>
      </c>
      <c r="L36" s="21">
        <f t="shared" si="15"/>
        <v>2.5251410000000001</v>
      </c>
      <c r="M36" s="15">
        <v>63883</v>
      </c>
      <c r="N36" s="24">
        <f t="shared" si="9"/>
        <v>2.6089220000000002</v>
      </c>
      <c r="O36" s="3">
        <f t="shared" si="10"/>
        <v>80843540</v>
      </c>
    </row>
    <row r="37" spans="1:15" ht="13.5" thickBot="1" x14ac:dyDescent="0.25">
      <c r="A37" s="6" t="s">
        <v>10</v>
      </c>
      <c r="B37" s="23">
        <f>SUM(B24:B36)-0.000002</f>
        <v>100.00000000000001</v>
      </c>
      <c r="C37" s="13">
        <f t="shared" ref="C37" si="17">SUM(C24:C36)</f>
        <v>100517010</v>
      </c>
      <c r="D37" s="23">
        <f>SUM(D24:D36)-0.000002</f>
        <v>100</v>
      </c>
      <c r="E37" s="13">
        <f t="shared" ref="E37" si="18">SUM(E24:E36)</f>
        <v>57391317</v>
      </c>
      <c r="F37" s="23">
        <f>SUM(F24:F36)</f>
        <v>100</v>
      </c>
      <c r="G37" s="13">
        <f>SUM(G24:G36)</f>
        <v>82448289</v>
      </c>
      <c r="H37" s="23">
        <f>SUM(H24:H36)</f>
        <v>100</v>
      </c>
      <c r="I37" s="13">
        <f t="shared" ref="I37" si="19">SUM(I24:I36)</f>
        <v>290989795</v>
      </c>
      <c r="J37" s="23">
        <f>SUM(J24:J36)</f>
        <v>100.00000000000001</v>
      </c>
      <c r="K37" s="13">
        <f t="shared" ref="K37" si="20">SUM(K24:K36)</f>
        <v>235665127</v>
      </c>
      <c r="L37" s="23">
        <f>SUM(L24:L36)-0.000001</f>
        <v>100</v>
      </c>
      <c r="M37" s="13">
        <f t="shared" ref="M37" si="21">SUM(M24:M36)</f>
        <v>2529879</v>
      </c>
      <c r="N37" s="23">
        <f>ROUND(SUM(N24:N36),0)</f>
        <v>100</v>
      </c>
      <c r="O37" s="7">
        <f>SUM(O24:O36)</f>
        <v>3098733747</v>
      </c>
    </row>
    <row r="39" spans="1:15" x14ac:dyDescent="0.2">
      <c r="F39" s="15">
        <v>2127144</v>
      </c>
      <c r="G39" s="17">
        <f>G24-F39</f>
        <v>1119097</v>
      </c>
    </row>
    <row r="40" spans="1:15" x14ac:dyDescent="0.2">
      <c r="F40" s="16">
        <v>2132376</v>
      </c>
      <c r="G40" s="17">
        <f t="shared" ref="G40:G51" si="22">G25-F40</f>
        <v>1387143</v>
      </c>
    </row>
    <row r="41" spans="1:15" x14ac:dyDescent="0.2">
      <c r="F41" s="15">
        <v>10535448</v>
      </c>
      <c r="G41" s="17">
        <f t="shared" si="22"/>
        <v>13889281</v>
      </c>
    </row>
    <row r="42" spans="1:15" x14ac:dyDescent="0.2">
      <c r="F42" s="16">
        <v>2688120</v>
      </c>
      <c r="G42" s="17">
        <f t="shared" si="22"/>
        <v>1598634</v>
      </c>
    </row>
    <row r="43" spans="1:15" x14ac:dyDescent="0.2">
      <c r="F43" s="15">
        <v>10120668</v>
      </c>
      <c r="G43" s="17">
        <f t="shared" si="22"/>
        <v>11946470</v>
      </c>
    </row>
    <row r="44" spans="1:15" x14ac:dyDescent="0.2">
      <c r="F44" s="16">
        <v>3322260</v>
      </c>
      <c r="G44" s="17">
        <f t="shared" si="22"/>
        <v>2720781</v>
      </c>
    </row>
    <row r="45" spans="1:15" x14ac:dyDescent="0.2">
      <c r="F45" s="15">
        <v>784056</v>
      </c>
      <c r="G45" s="17">
        <f t="shared" si="22"/>
        <v>559784</v>
      </c>
    </row>
    <row r="46" spans="1:15" x14ac:dyDescent="0.2">
      <c r="F46" s="16">
        <v>3095784</v>
      </c>
      <c r="G46" s="17">
        <f t="shared" si="22"/>
        <v>2111455</v>
      </c>
    </row>
    <row r="47" spans="1:15" x14ac:dyDescent="0.2">
      <c r="F47" s="15">
        <v>1980420</v>
      </c>
      <c r="G47" s="17">
        <f t="shared" si="22"/>
        <v>1123425</v>
      </c>
    </row>
    <row r="48" spans="1:15" x14ac:dyDescent="0.2">
      <c r="F48" s="16">
        <v>2303928</v>
      </c>
      <c r="G48" s="17">
        <f t="shared" si="22"/>
        <v>1412136</v>
      </c>
    </row>
    <row r="49" spans="6:7" x14ac:dyDescent="0.2">
      <c r="F49" s="15">
        <v>2068848</v>
      </c>
      <c r="G49" s="17">
        <f t="shared" si="22"/>
        <v>284058</v>
      </c>
    </row>
    <row r="50" spans="6:7" x14ac:dyDescent="0.2">
      <c r="F50" s="16">
        <v>660144</v>
      </c>
      <c r="G50" s="17">
        <f t="shared" si="22"/>
        <v>502079</v>
      </c>
    </row>
    <row r="51" spans="6:7" x14ac:dyDescent="0.2">
      <c r="F51" s="15">
        <v>1545120</v>
      </c>
      <c r="G51" s="17">
        <f t="shared" si="22"/>
        <v>429630</v>
      </c>
    </row>
    <row r="52" spans="6:7" x14ac:dyDescent="0.2">
      <c r="G52" s="17">
        <f>SUM(G39:G51)</f>
        <v>39083973</v>
      </c>
    </row>
  </sheetData>
  <mergeCells count="19">
    <mergeCell ref="A1:O1"/>
    <mergeCell ref="B22:C22"/>
    <mergeCell ref="L3:M4"/>
    <mergeCell ref="D4:E4"/>
    <mergeCell ref="A20:M20"/>
    <mergeCell ref="A21:A23"/>
    <mergeCell ref="B21:C21"/>
    <mergeCell ref="A3:A5"/>
    <mergeCell ref="B3:C4"/>
    <mergeCell ref="D3:E3"/>
    <mergeCell ref="F3:G4"/>
    <mergeCell ref="H3:I4"/>
    <mergeCell ref="D21:E22"/>
    <mergeCell ref="F21:G22"/>
    <mergeCell ref="H21:I22"/>
    <mergeCell ref="J21:K22"/>
    <mergeCell ref="N21:O22"/>
    <mergeCell ref="J3:K4"/>
    <mergeCell ref="L21:M22"/>
  </mergeCells>
  <pageMargins left="0.7" right="0.7" top="0.75" bottom="0.75" header="0.3" footer="0.3"/>
  <pageSetup paperSize="5" orientation="landscape" r:id="rId1"/>
  <ignoredErrors>
    <ignoredError sqref="N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Martha Rosado</cp:lastModifiedBy>
  <dcterms:created xsi:type="dcterms:W3CDTF">2020-02-14T15:20:08Z</dcterms:created>
  <dcterms:modified xsi:type="dcterms:W3CDTF">2025-01-29T21:50:46Z</dcterms:modified>
</cp:coreProperties>
</file>