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FA356D9-FCF4-4FE6-90F0-FBCD5EB18653}" xr6:coauthVersionLast="47" xr6:coauthVersionMax="47" xr10:uidLastSave="{00000000-0000-0000-0000-000000000000}"/>
  <bookViews>
    <workbookView xWindow="-120" yWindow="-120" windowWidth="20730" windowHeight="11040" xr2:uid="{885FDE17-1B96-4A95-B825-C26315E1E9AA}"/>
  </bookViews>
  <sheets>
    <sheet name="Hoja4" sheetId="1" r:id="rId1"/>
  </sheets>
  <definedNames>
    <definedName name="_xlnm.Print_Area" localSheetId="0">Hoja4!$A$1:$M$74,Hoja4!$A$77:$D$91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J37" i="1"/>
  <c r="D37" i="1"/>
  <c r="F19" i="1"/>
  <c r="B19" i="1"/>
  <c r="D56" i="1"/>
  <c r="B56" i="1"/>
  <c r="J74" i="1"/>
  <c r="B44" i="1"/>
  <c r="B45" i="1"/>
  <c r="B46" i="1"/>
  <c r="B47" i="1"/>
  <c r="B48" i="1"/>
  <c r="B49" i="1"/>
  <c r="B50" i="1"/>
  <c r="B51" i="1"/>
  <c r="B52" i="1"/>
  <c r="B53" i="1"/>
  <c r="B54" i="1"/>
  <c r="B55" i="1"/>
  <c r="B43" i="1"/>
  <c r="G19" i="1"/>
  <c r="K74" i="1" l="1"/>
  <c r="J61" i="1" s="1"/>
  <c r="I74" i="1"/>
  <c r="H69" i="1" s="1"/>
  <c r="G74" i="1"/>
  <c r="F73" i="1" s="1"/>
  <c r="E74" i="1"/>
  <c r="D68" i="1" s="1"/>
  <c r="C74" i="1"/>
  <c r="B61" i="1" s="1"/>
  <c r="F72" i="1"/>
  <c r="B71" i="1"/>
  <c r="B67" i="1"/>
  <c r="F63" i="1"/>
  <c r="B63" i="1"/>
  <c r="F62" i="1"/>
  <c r="K56" i="1"/>
  <c r="J45" i="1" s="1"/>
  <c r="I56" i="1"/>
  <c r="H53" i="1" s="1"/>
  <c r="G56" i="1"/>
  <c r="F47" i="1" s="1"/>
  <c r="E56" i="1"/>
  <c r="D54" i="1" s="1"/>
  <c r="C56" i="1"/>
  <c r="M55" i="1"/>
  <c r="M73" i="1" s="1"/>
  <c r="C90" i="1" s="1"/>
  <c r="M54" i="1"/>
  <c r="M72" i="1" s="1"/>
  <c r="M53" i="1"/>
  <c r="M71" i="1" s="1"/>
  <c r="M52" i="1"/>
  <c r="M70" i="1" s="1"/>
  <c r="M51" i="1"/>
  <c r="M69" i="1" s="1"/>
  <c r="C86" i="1" s="1"/>
  <c r="M50" i="1"/>
  <c r="M49" i="1"/>
  <c r="M67" i="1" s="1"/>
  <c r="M48" i="1"/>
  <c r="M47" i="1"/>
  <c r="M65" i="1" s="1"/>
  <c r="D47" i="1"/>
  <c r="M46" i="1"/>
  <c r="M64" i="1" s="1"/>
  <c r="M45" i="1"/>
  <c r="M44" i="1"/>
  <c r="M62" i="1" s="1"/>
  <c r="D44" i="1"/>
  <c r="M43" i="1"/>
  <c r="M61" i="1" s="1"/>
  <c r="I37" i="1"/>
  <c r="H30" i="1" s="1"/>
  <c r="E37" i="1"/>
  <c r="D35" i="1" s="1"/>
  <c r="G37" i="1"/>
  <c r="F35" i="1" s="1"/>
  <c r="K37" i="1"/>
  <c r="K19" i="1"/>
  <c r="J9" i="1" s="1"/>
  <c r="I19" i="1"/>
  <c r="H14" i="1" s="1"/>
  <c r="M16" i="1"/>
  <c r="M15" i="1"/>
  <c r="M14" i="1"/>
  <c r="M13" i="1"/>
  <c r="M10" i="1"/>
  <c r="M9" i="1"/>
  <c r="M8" i="1"/>
  <c r="M26" i="1" s="1"/>
  <c r="F14" i="1"/>
  <c r="J70" i="1" l="1"/>
  <c r="J67" i="1"/>
  <c r="J69" i="1"/>
  <c r="J62" i="1"/>
  <c r="J72" i="1"/>
  <c r="J73" i="1"/>
  <c r="J64" i="1"/>
  <c r="J71" i="1"/>
  <c r="J63" i="1"/>
  <c r="J66" i="1"/>
  <c r="H50" i="1"/>
  <c r="F69" i="1"/>
  <c r="F50" i="1"/>
  <c r="H36" i="1"/>
  <c r="J14" i="1"/>
  <c r="J68" i="1"/>
  <c r="H70" i="1"/>
  <c r="H61" i="1"/>
  <c r="H72" i="1"/>
  <c r="F67" i="1"/>
  <c r="F68" i="1"/>
  <c r="B68" i="1"/>
  <c r="B73" i="1"/>
  <c r="B64" i="1"/>
  <c r="H45" i="1"/>
  <c r="H51" i="1"/>
  <c r="H46" i="1"/>
  <c r="H54" i="1"/>
  <c r="H55" i="1"/>
  <c r="H49" i="1"/>
  <c r="H31" i="1"/>
  <c r="D28" i="1"/>
  <c r="J6" i="1"/>
  <c r="J18" i="1"/>
  <c r="H64" i="1"/>
  <c r="J52" i="1"/>
  <c r="J43" i="1"/>
  <c r="J47" i="1"/>
  <c r="J48" i="1"/>
  <c r="J44" i="1"/>
  <c r="F65" i="1"/>
  <c r="F70" i="1"/>
  <c r="F66" i="1"/>
  <c r="B65" i="1"/>
  <c r="B66" i="1"/>
  <c r="B70" i="1"/>
  <c r="B62" i="1"/>
  <c r="H43" i="1"/>
  <c r="H47" i="1"/>
  <c r="H52" i="1"/>
  <c r="H48" i="1"/>
  <c r="H44" i="1"/>
  <c r="F53" i="1"/>
  <c r="D32" i="1"/>
  <c r="D26" i="1"/>
  <c r="H26" i="1"/>
  <c r="J8" i="1"/>
  <c r="H7" i="1"/>
  <c r="F9" i="1"/>
  <c r="F15" i="1"/>
  <c r="J65" i="1"/>
  <c r="H68" i="1"/>
  <c r="H73" i="1"/>
  <c r="H62" i="1"/>
  <c r="H66" i="1"/>
  <c r="H67" i="1"/>
  <c r="F64" i="1"/>
  <c r="F61" i="1"/>
  <c r="F71" i="1"/>
  <c r="D61" i="1"/>
  <c r="D71" i="1"/>
  <c r="D67" i="1"/>
  <c r="D73" i="1"/>
  <c r="D69" i="1"/>
  <c r="D65" i="1"/>
  <c r="D63" i="1"/>
  <c r="D66" i="1"/>
  <c r="D72" i="1"/>
  <c r="B69" i="1"/>
  <c r="B72" i="1"/>
  <c r="J54" i="1"/>
  <c r="J49" i="1"/>
  <c r="J46" i="1"/>
  <c r="J50" i="1"/>
  <c r="J55" i="1"/>
  <c r="J51" i="1"/>
  <c r="F51" i="1"/>
  <c r="F45" i="1"/>
  <c r="F54" i="1"/>
  <c r="F48" i="1"/>
  <c r="F46" i="1"/>
  <c r="F49" i="1"/>
  <c r="F52" i="1"/>
  <c r="F44" i="1"/>
  <c r="D48" i="1"/>
  <c r="D45" i="1"/>
  <c r="D53" i="1"/>
  <c r="D43" i="1"/>
  <c r="D51" i="1"/>
  <c r="D46" i="1"/>
  <c r="D49" i="1"/>
  <c r="M56" i="1"/>
  <c r="L55" i="1" s="1"/>
  <c r="H32" i="1"/>
  <c r="H34" i="1"/>
  <c r="H27" i="1"/>
  <c r="H29" i="1"/>
  <c r="H33" i="1"/>
  <c r="H24" i="1"/>
  <c r="H28" i="1"/>
  <c r="H25" i="1"/>
  <c r="H35" i="1"/>
  <c r="D33" i="1"/>
  <c r="D24" i="1"/>
  <c r="D27" i="1"/>
  <c r="D34" i="1"/>
  <c r="J10" i="1"/>
  <c r="J12" i="1"/>
  <c r="J13" i="1"/>
  <c r="J7" i="1"/>
  <c r="H13" i="1"/>
  <c r="M33" i="1"/>
  <c r="B87" i="1" s="1"/>
  <c r="F13" i="1"/>
  <c r="F11" i="1"/>
  <c r="F17" i="1"/>
  <c r="F7" i="1"/>
  <c r="M32" i="1"/>
  <c r="B86" i="1" s="1"/>
  <c r="D86" i="1" s="1"/>
  <c r="F8" i="1"/>
  <c r="C88" i="1"/>
  <c r="F30" i="1"/>
  <c r="F24" i="1"/>
  <c r="F36" i="1"/>
  <c r="F25" i="1"/>
  <c r="F31" i="1"/>
  <c r="F32" i="1"/>
  <c r="F26" i="1"/>
  <c r="F33" i="1"/>
  <c r="F27" i="1"/>
  <c r="F34" i="1"/>
  <c r="F28" i="1"/>
  <c r="J27" i="1"/>
  <c r="J35" i="1"/>
  <c r="F12" i="1"/>
  <c r="F10" i="1"/>
  <c r="F16" i="1"/>
  <c r="F6" i="1"/>
  <c r="F18" i="1"/>
  <c r="J25" i="1"/>
  <c r="C81" i="1"/>
  <c r="C89" i="1"/>
  <c r="B80" i="1"/>
  <c r="J33" i="1"/>
  <c r="J28" i="1"/>
  <c r="J36" i="1"/>
  <c r="J30" i="1"/>
  <c r="J24" i="1"/>
  <c r="J32" i="1"/>
  <c r="C79" i="1"/>
  <c r="C84" i="1"/>
  <c r="M28" i="1"/>
  <c r="J31" i="1"/>
  <c r="M34" i="1"/>
  <c r="C82" i="1"/>
  <c r="C87" i="1"/>
  <c r="J26" i="1"/>
  <c r="F29" i="1"/>
  <c r="M27" i="1"/>
  <c r="J34" i="1"/>
  <c r="J29" i="1"/>
  <c r="M31" i="1"/>
  <c r="M63" i="1"/>
  <c r="H6" i="1"/>
  <c r="H12" i="1"/>
  <c r="H18" i="1"/>
  <c r="M68" i="1"/>
  <c r="H17" i="1"/>
  <c r="M7" i="1"/>
  <c r="M6" i="1"/>
  <c r="M24" i="1" s="1"/>
  <c r="J11" i="1"/>
  <c r="M12" i="1"/>
  <c r="M30" i="1" s="1"/>
  <c r="J17" i="1"/>
  <c r="C37" i="1"/>
  <c r="B24" i="1" s="1"/>
  <c r="D55" i="1"/>
  <c r="H11" i="1"/>
  <c r="M18" i="1"/>
  <c r="H10" i="1"/>
  <c r="H16" i="1"/>
  <c r="D25" i="1"/>
  <c r="D31" i="1"/>
  <c r="F43" i="1"/>
  <c r="D50" i="1"/>
  <c r="J53" i="1"/>
  <c r="F55" i="1"/>
  <c r="D64" i="1"/>
  <c r="H65" i="1"/>
  <c r="D70" i="1"/>
  <c r="H71" i="1"/>
  <c r="J16" i="1"/>
  <c r="C19" i="1"/>
  <c r="B16" i="1" s="1"/>
  <c r="C78" i="1"/>
  <c r="M66" i="1"/>
  <c r="M17" i="1"/>
  <c r="H9" i="1"/>
  <c r="H15" i="1"/>
  <c r="D30" i="1"/>
  <c r="D36" i="1"/>
  <c r="D52" i="1"/>
  <c r="J15" i="1"/>
  <c r="E19" i="1"/>
  <c r="D18" i="1" s="1"/>
  <c r="M11" i="1"/>
  <c r="M29" i="1" s="1"/>
  <c r="H8" i="1"/>
  <c r="D29" i="1"/>
  <c r="D62" i="1"/>
  <c r="H63" i="1"/>
  <c r="L54" i="1" l="1"/>
  <c r="F37" i="1"/>
  <c r="L47" i="1"/>
  <c r="L48" i="1"/>
  <c r="L49" i="1"/>
  <c r="L44" i="1"/>
  <c r="L51" i="1"/>
  <c r="L46" i="1"/>
  <c r="L53" i="1"/>
  <c r="L52" i="1"/>
  <c r="L50" i="1"/>
  <c r="L45" i="1"/>
  <c r="L43" i="1"/>
  <c r="M74" i="1"/>
  <c r="L71" i="1" s="1"/>
  <c r="B36" i="1"/>
  <c r="B28" i="1"/>
  <c r="B32" i="1"/>
  <c r="B29" i="1"/>
  <c r="B35" i="1"/>
  <c r="B34" i="1"/>
  <c r="B15" i="1"/>
  <c r="B84" i="1"/>
  <c r="D84" i="1" s="1"/>
  <c r="B9" i="1"/>
  <c r="B17" i="1"/>
  <c r="D16" i="1"/>
  <c r="B7" i="1"/>
  <c r="M35" i="1"/>
  <c r="B85" i="1"/>
  <c r="B78" i="1"/>
  <c r="D7" i="1"/>
  <c r="B14" i="1"/>
  <c r="B8" i="1"/>
  <c r="B10" i="1"/>
  <c r="D14" i="1"/>
  <c r="M19" i="1"/>
  <c r="L7" i="1" s="1"/>
  <c r="B81" i="1"/>
  <c r="D81" i="1" s="1"/>
  <c r="B88" i="1"/>
  <c r="D88" i="1" s="1"/>
  <c r="D15" i="1"/>
  <c r="D9" i="1"/>
  <c r="D11" i="1"/>
  <c r="D12" i="1"/>
  <c r="D17" i="1"/>
  <c r="M25" i="1"/>
  <c r="B26" i="1"/>
  <c r="D8" i="1"/>
  <c r="D6" i="1"/>
  <c r="D10" i="1"/>
  <c r="B13" i="1"/>
  <c r="B18" i="1"/>
  <c r="B83" i="1"/>
  <c r="C85" i="1"/>
  <c r="B12" i="1"/>
  <c r="D87" i="1"/>
  <c r="D13" i="1"/>
  <c r="B6" i="1"/>
  <c r="C83" i="1"/>
  <c r="B31" i="1"/>
  <c r="B25" i="1"/>
  <c r="B33" i="1"/>
  <c r="B27" i="1"/>
  <c r="M36" i="1"/>
  <c r="C80" i="1"/>
  <c r="D80" i="1" s="1"/>
  <c r="B11" i="1"/>
  <c r="B82" i="1"/>
  <c r="D82" i="1" s="1"/>
  <c r="B30" i="1"/>
  <c r="D19" i="1" l="1"/>
  <c r="L72" i="1"/>
  <c r="L70" i="1"/>
  <c r="L69" i="1"/>
  <c r="L73" i="1"/>
  <c r="L66" i="1"/>
  <c r="L65" i="1"/>
  <c r="L61" i="1"/>
  <c r="L67" i="1"/>
  <c r="L63" i="1"/>
  <c r="L64" i="1"/>
  <c r="L62" i="1"/>
  <c r="L68" i="1"/>
  <c r="D85" i="1"/>
  <c r="L6" i="1"/>
  <c r="M37" i="1"/>
  <c r="L27" i="1" s="1"/>
  <c r="D83" i="1"/>
  <c r="L17" i="1"/>
  <c r="B90" i="1"/>
  <c r="D90" i="1" s="1"/>
  <c r="L13" i="1"/>
  <c r="L15" i="1"/>
  <c r="L16" i="1"/>
  <c r="L14" i="1"/>
  <c r="L8" i="1"/>
  <c r="L9" i="1"/>
  <c r="L10" i="1"/>
  <c r="L18" i="1"/>
  <c r="L12" i="1"/>
  <c r="B79" i="1"/>
  <c r="D79" i="1" s="1"/>
  <c r="B89" i="1"/>
  <c r="D89" i="1" s="1"/>
  <c r="D78" i="1"/>
  <c r="C91" i="1"/>
  <c r="L11" i="1"/>
  <c r="L30" i="1" l="1"/>
  <c r="L24" i="1"/>
  <c r="L28" i="1"/>
  <c r="L74" i="1"/>
  <c r="L34" i="1"/>
  <c r="L35" i="1"/>
  <c r="L25" i="1"/>
  <c r="L26" i="1"/>
  <c r="L31" i="1"/>
  <c r="L36" i="1"/>
  <c r="L33" i="1"/>
  <c r="L32" i="1"/>
  <c r="L29" i="1"/>
  <c r="D91" i="1"/>
  <c r="B91" i="1"/>
  <c r="L37" i="1" l="1"/>
</calcChain>
</file>

<file path=xl/sharedStrings.xml><?xml version="1.0" encoding="utf-8"?>
<sst xmlns="http://schemas.openxmlformats.org/spreadsheetml/2006/main" count="156" uniqueCount="36">
  <si>
    <t>PROVISIONAL</t>
  </si>
  <si>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</si>
  <si>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</si>
  <si>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</si>
  <si>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</si>
  <si>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</si>
  <si>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</si>
  <si>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</si>
  <si>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</si>
  <si>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</si>
  <si>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</si>
  <si>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CALAKMUL</t>
  </si>
  <si>
    <t>CALKINI</t>
  </si>
  <si>
    <t>CAMPECHE</t>
  </si>
  <si>
    <t>CANDELARIA</t>
  </si>
  <si>
    <t>CARMEN</t>
  </si>
  <si>
    <t>CHAMPOTÓN</t>
  </si>
  <si>
    <t>DZITBALCHÉ</t>
  </si>
  <si>
    <t>ESCARCEGA</t>
  </si>
  <si>
    <t>HECELCHAKÁN</t>
  </si>
  <si>
    <t>HOPELCHÉN</t>
  </si>
  <si>
    <t>PALIZADA</t>
  </si>
  <si>
    <t>SEYBAPLAYA</t>
  </si>
  <si>
    <t>TENABO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</si>
  <si>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</si>
  <si>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</si>
  <si>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</si>
  <si>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</si>
  <si>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Art. 3°-B de la Ley de Coordinación Fiscal (Fondo de ISR)</t>
  </si>
  <si>
    <t>Fondo de Extracción de Hidrocarburos</t>
  </si>
  <si>
    <t>(30% del Fondo de Fomento Municipal)</t>
  </si>
  <si>
    <t>DEFINITIVO</t>
  </si>
  <si>
    <t>Total de Participaciones Federales Provisionales</t>
  </si>
  <si>
    <t>Total de Participaciones Federales Definitivas</t>
  </si>
  <si>
    <t>Saldo Total</t>
  </si>
  <si>
    <t>TOTAL DE PARTICIPACIONES FEDERALES MINISTRADAS PARA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</si>
</sst>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00000"/>
    <numFmt numFmtId="166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165" fontId="4" fillId="4" borderId="14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5" fontId="3" fillId="5" borderId="14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65" fontId="4" fillId="5" borderId="16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6" fontId="4" fillId="5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5" fontId="6" fillId="4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165" fontId="2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5" fontId="6" fillId="5" borderId="14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5" fontId="2" fillId="5" borderId="14" xfId="0" applyNumberFormat="1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65" fontId="2" fillId="5" borderId="16" xfId="0" applyNumberFormat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6" fontId="2" fillId="5" borderId="17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6" fontId="2" fillId="4" borderId="21" xfId="0" applyNumberFormat="1" applyFont="1" applyFill="1" applyBorder="1" applyAlignment="1">
      <alignment horizontal="center" vertical="center"/>
    </xf>
    <xf numFmtId="166" fontId="7" fillId="4" borderId="21" xfId="0" applyNumberFormat="1" applyFont="1" applyFill="1" applyBorder="1" applyAlignment="1">
      <alignment horizontal="center" vertical="center"/>
    </xf>
    <xf numFmtId="166" fontId="2" fillId="5" borderId="14" xfId="0" applyNumberFormat="1" applyFont="1" applyFill="1" applyBorder="1" applyAlignment="1">
      <alignment horizontal="center" vertical="center"/>
    </xf>
    <xf numFmtId="166" fontId="7" fillId="5" borderId="14" xfId="0" applyNumberFormat="1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center" vertical="center"/>
    </xf>
    <xf numFmtId="166" fontId="7" fillId="4" borderId="14" xfId="0" applyNumberFormat="1" applyFont="1" applyFill="1" applyBorder="1" applyAlignment="1">
      <alignment horizontal="center" vertical="center"/>
    </xf>
    <xf numFmtId="166" fontId="2" fillId="5" borderId="22" xfId="0" applyNumberFormat="1" applyFont="1" applyFill="1" applyBorder="1" applyAlignment="1">
      <alignment horizontal="center" vertical="center"/>
    </xf>
    <xf numFmtId="166" fontId="7" fillId="5" borderId="22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2" fillId="2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9" fontId="4" fillId="2" borderId="1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E055-B67B-4F1B-B5AD-FD826BDAB1CC}">
  <sheetPr>
    <pageSetUpPr fitToPage="1"/>
  </sheetPr>
  <dimension ref="A2:O91"/>
  <sheetViews>
    <sheetView tabSelected="1" view="pageBreakPreview" zoomScale="72" zoomScaleNormal="100" zoomScaleSheetLayoutView="100" workbookViewId="0">
      <selection activeCell="D75" sqref="D75"/>
    </sheetView>
  </sheetViews>
  <sheetFormatPr baseColWidth="10" defaultRowHeight="15" x14ac:dyDescent="0.25"/>
  <cols>
    <col min="1" max="1" width="13.28515625" customWidth="1"/>
    <col min="2" max="3" width="21.42578125" customWidth="1"/>
    <col min="4" max="12" width="15.42578125" customWidth="1"/>
    <col min="13" max="13" width="17.5703125" customWidth="1"/>
    <col min="15" max="15" width="13.5703125" customWidth="1"/>
    <col min="16" max="16" width="23.7109375" customWidth="1"/>
    <col min="17" max="17" width="22.5703125" customWidth="1"/>
    <col min="18" max="18" width="13" customWidth="1"/>
  </cols>
  <sheetData>
    <row r="2" spans="1:15" ht="21.75" thickBot="1" x14ac:dyDescent="0.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x14ac:dyDescent="0.25">
      <c r="A3" s="65" t="s">
        <v>1</v>
      </c>
      <c r="B3" s="68" t="s">
        <v>2</v>
      </c>
      <c r="C3" s="69"/>
      <c r="D3" s="70" t="s">
        <v>3</v>
      </c>
      <c r="E3" s="69"/>
      <c r="F3" s="70" t="s">
        <v>4</v>
      </c>
      <c r="G3" s="69"/>
      <c r="H3" s="70" t="s">
        <v>5</v>
      </c>
      <c r="I3" s="69"/>
      <c r="J3" s="70" t="s">
        <v>6</v>
      </c>
      <c r="K3" s="69"/>
      <c r="L3" s="70" t="s">
        <v>7</v>
      </c>
      <c r="M3" s="69"/>
      <c r="N3" s="1"/>
      <c r="O3" s="1"/>
    </row>
    <row r="4" spans="1:15" ht="15.75" thickBot="1" x14ac:dyDescent="0.3">
      <c r="A4" s="66"/>
      <c r="B4" s="77"/>
      <c r="C4" s="74"/>
      <c r="D4" s="78" t="s">
        <v>8</v>
      </c>
      <c r="E4" s="79"/>
      <c r="F4" s="72"/>
      <c r="G4" s="74"/>
      <c r="H4" s="72"/>
      <c r="I4" s="74"/>
      <c r="J4" s="72"/>
      <c r="K4" s="74"/>
      <c r="L4" s="72"/>
      <c r="M4" s="74"/>
      <c r="N4" s="1"/>
      <c r="O4" s="1"/>
    </row>
    <row r="5" spans="1:15" ht="15.75" thickBot="1" x14ac:dyDescent="0.3">
      <c r="A5" s="67"/>
      <c r="B5" s="19" t="s">
        <v>9</v>
      </c>
      <c r="C5" s="20" t="s">
        <v>10</v>
      </c>
      <c r="D5" s="19" t="s">
        <v>9</v>
      </c>
      <c r="E5" s="20" t="s">
        <v>10</v>
      </c>
      <c r="F5" s="19" t="s">
        <v>9</v>
      </c>
      <c r="G5" s="20" t="s">
        <v>10</v>
      </c>
      <c r="H5" s="19" t="s">
        <v>9</v>
      </c>
      <c r="I5" s="20" t="s">
        <v>10</v>
      </c>
      <c r="J5" s="19" t="s">
        <v>9</v>
      </c>
      <c r="K5" s="20" t="s">
        <v>10</v>
      </c>
      <c r="L5" s="19" t="s">
        <v>9</v>
      </c>
      <c r="M5" s="20" t="s">
        <v>10</v>
      </c>
      <c r="N5" s="1"/>
      <c r="O5" s="1"/>
    </row>
    <row r="6" spans="1:15" x14ac:dyDescent="0.25">
      <c r="A6" s="21" t="s">
        <v>11</v>
      </c>
      <c r="B6" s="8">
        <f>ROUND((C6/$C$19)*100,6)</f>
        <v>3.7971550000000001</v>
      </c>
      <c r="C6" s="9">
        <v>69085338.050000012</v>
      </c>
      <c r="D6" s="8">
        <f>ROUND((E6/$E$19)*100,6)</f>
        <v>3.8057590000000001</v>
      </c>
      <c r="E6" s="9">
        <v>14039512.09</v>
      </c>
      <c r="F6" s="8">
        <f>ROUND((G6/$G$19)*100,6)</f>
        <v>3.8065869999999999</v>
      </c>
      <c r="G6" s="9">
        <v>922761.62000000011</v>
      </c>
      <c r="H6" s="8">
        <f>ROUND((I6/$I$19)*100,6)</f>
        <v>3.8251539999999999</v>
      </c>
      <c r="I6" s="9">
        <v>625552.27999999991</v>
      </c>
      <c r="J6" s="8">
        <f>ROUND((K6/$K$19)*100,6)</f>
        <v>3.8341789999999998</v>
      </c>
      <c r="K6" s="9">
        <v>136283.17000000001</v>
      </c>
      <c r="L6" s="10">
        <f>ROUND((M6/$M$19)*100,6)</f>
        <v>3.798943</v>
      </c>
      <c r="M6" s="11">
        <f>C6+E6+G6+I6+K6</f>
        <v>84809447.210000023</v>
      </c>
      <c r="N6" s="1"/>
      <c r="O6" s="1"/>
    </row>
    <row r="7" spans="1:15" x14ac:dyDescent="0.25">
      <c r="A7" s="22" t="s">
        <v>12</v>
      </c>
      <c r="B7" s="12">
        <f t="shared" ref="B7:B18" si="0">ROUND((C7/$C$19)*100,6)</f>
        <v>4.22994</v>
      </c>
      <c r="C7" s="13">
        <v>76959417.5</v>
      </c>
      <c r="D7" s="12">
        <f t="shared" ref="D7:D18" si="1">ROUND((E7/$E$19)*100,6)</f>
        <v>4.2336169999999997</v>
      </c>
      <c r="E7" s="13">
        <v>15617886.910000002</v>
      </c>
      <c r="F7" s="12">
        <f t="shared" ref="F7:F18" si="2">ROUND((G7/$G$19)*100,6)</f>
        <v>4.2339710000000004</v>
      </c>
      <c r="G7" s="13">
        <v>1026364.4</v>
      </c>
      <c r="H7" s="12">
        <f t="shared" ref="H7:H18" si="3">ROUND((I7/$I$19)*100,6)</f>
        <v>4.241905</v>
      </c>
      <c r="I7" s="13">
        <v>693706.28</v>
      </c>
      <c r="J7" s="12">
        <f t="shared" ref="J7:J18" si="4">ROUND((K7/$K$19)*100,6)</f>
        <v>4.2457609999999999</v>
      </c>
      <c r="K7" s="13">
        <v>150912.56</v>
      </c>
      <c r="L7" s="14">
        <f t="shared" ref="L7:L18" si="5">ROUND((M7/$M$19)*100,6)</f>
        <v>4.2307040000000002</v>
      </c>
      <c r="M7" s="15">
        <f t="shared" ref="M7:M18" si="6">C7+E7+G7+I7+K7</f>
        <v>94448287.650000006</v>
      </c>
      <c r="N7" s="1"/>
      <c r="O7" s="1"/>
    </row>
    <row r="8" spans="1:15" x14ac:dyDescent="0.25">
      <c r="A8" s="21" t="s">
        <v>13</v>
      </c>
      <c r="B8" s="8">
        <f t="shared" si="0"/>
        <v>28.990660999999999</v>
      </c>
      <c r="C8" s="9">
        <v>527455295.46000004</v>
      </c>
      <c r="D8" s="8">
        <f t="shared" si="1"/>
        <v>28.943356000000001</v>
      </c>
      <c r="E8" s="9">
        <v>106772548.75</v>
      </c>
      <c r="F8" s="8">
        <f t="shared" si="2"/>
        <v>28.938803</v>
      </c>
      <c r="G8" s="9">
        <v>7015106.8000000007</v>
      </c>
      <c r="H8" s="8">
        <f t="shared" si="3"/>
        <v>28.836722999999999</v>
      </c>
      <c r="I8" s="9">
        <v>4715857.12</v>
      </c>
      <c r="J8" s="8">
        <f t="shared" si="4"/>
        <v>28.787102999999998</v>
      </c>
      <c r="K8" s="9">
        <v>1023217.0700000001</v>
      </c>
      <c r="L8" s="10">
        <f t="shared" si="5"/>
        <v>28.980829</v>
      </c>
      <c r="M8" s="11">
        <f t="shared" si="6"/>
        <v>646982025.20000005</v>
      </c>
      <c r="N8" s="1"/>
      <c r="O8" s="1"/>
    </row>
    <row r="9" spans="1:15" x14ac:dyDescent="0.25">
      <c r="A9" s="22" t="s">
        <v>14</v>
      </c>
      <c r="B9" s="12">
        <f t="shared" si="0"/>
        <v>5.1809729999999998</v>
      </c>
      <c r="C9" s="13">
        <v>94262476.870000005</v>
      </c>
      <c r="D9" s="12">
        <f t="shared" si="1"/>
        <v>5.1889060000000002</v>
      </c>
      <c r="E9" s="13">
        <v>19141965.879999999</v>
      </c>
      <c r="F9" s="12">
        <f t="shared" si="2"/>
        <v>5.1896699999999996</v>
      </c>
      <c r="G9" s="13">
        <v>1258037.1100000006</v>
      </c>
      <c r="H9" s="12">
        <f t="shared" si="3"/>
        <v>5.2067899999999998</v>
      </c>
      <c r="I9" s="13">
        <v>851500.19000000006</v>
      </c>
      <c r="J9" s="12">
        <f t="shared" si="4"/>
        <v>5.2151120000000004</v>
      </c>
      <c r="K9" s="13">
        <v>185367.43</v>
      </c>
      <c r="L9" s="14">
        <f t="shared" si="5"/>
        <v>5.1826220000000003</v>
      </c>
      <c r="M9" s="15">
        <f t="shared" si="6"/>
        <v>115699347.48</v>
      </c>
      <c r="N9" s="1"/>
      <c r="O9" s="1"/>
    </row>
    <row r="10" spans="1:15" x14ac:dyDescent="0.25">
      <c r="A10" s="21" t="s">
        <v>15</v>
      </c>
      <c r="B10" s="8">
        <f t="shared" si="0"/>
        <v>26.237674999999999</v>
      </c>
      <c r="C10" s="9">
        <v>477367548.54999995</v>
      </c>
      <c r="D10" s="8">
        <f t="shared" si="1"/>
        <v>26.20224</v>
      </c>
      <c r="E10" s="9">
        <v>96660522.890000001</v>
      </c>
      <c r="F10" s="8">
        <f t="shared" si="2"/>
        <v>26.198829</v>
      </c>
      <c r="G10" s="9">
        <v>6350904.8899999997</v>
      </c>
      <c r="H10" s="8">
        <f t="shared" si="3"/>
        <v>26.122363</v>
      </c>
      <c r="I10" s="9">
        <v>4271960.09</v>
      </c>
      <c r="J10" s="8">
        <f t="shared" si="4"/>
        <v>26.085193</v>
      </c>
      <c r="K10" s="9">
        <v>927179.61999999988</v>
      </c>
      <c r="L10" s="10">
        <f t="shared" si="5"/>
        <v>26.230309999999999</v>
      </c>
      <c r="M10" s="11">
        <f t="shared" si="6"/>
        <v>585578116.03999996</v>
      </c>
      <c r="N10" s="1"/>
      <c r="O10" s="1"/>
    </row>
    <row r="11" spans="1:15" x14ac:dyDescent="0.25">
      <c r="A11" s="22" t="s">
        <v>16</v>
      </c>
      <c r="B11" s="12">
        <f t="shared" si="0"/>
        <v>7.5558889999999996</v>
      </c>
      <c r="C11" s="13">
        <v>137471634.10000002</v>
      </c>
      <c r="D11" s="12">
        <f t="shared" si="1"/>
        <v>7.5586279999999997</v>
      </c>
      <c r="E11" s="13">
        <v>27883911.159999996</v>
      </c>
      <c r="F11" s="12">
        <f t="shared" si="2"/>
        <v>7.5588920000000002</v>
      </c>
      <c r="G11" s="13">
        <v>1832364.4000000001</v>
      </c>
      <c r="H11" s="12">
        <f t="shared" si="3"/>
        <v>7.5648030000000004</v>
      </c>
      <c r="I11" s="13">
        <v>1237121.4300000002</v>
      </c>
      <c r="J11" s="12">
        <f t="shared" si="4"/>
        <v>7.5676759999999996</v>
      </c>
      <c r="K11" s="13">
        <v>268987.67000000004</v>
      </c>
      <c r="L11" s="14">
        <f t="shared" si="5"/>
        <v>7.5564580000000001</v>
      </c>
      <c r="M11" s="15">
        <f t="shared" si="6"/>
        <v>168694018.76000002</v>
      </c>
      <c r="N11" s="1"/>
      <c r="O11" s="1"/>
    </row>
    <row r="12" spans="1:15" x14ac:dyDescent="0.25">
      <c r="A12" s="21" t="s">
        <v>17</v>
      </c>
      <c r="B12" s="8">
        <f t="shared" si="0"/>
        <v>1.5589820000000001</v>
      </c>
      <c r="C12" s="9">
        <v>28364077.32</v>
      </c>
      <c r="D12" s="8">
        <f t="shared" si="1"/>
        <v>1.560298</v>
      </c>
      <c r="E12" s="9">
        <v>5755965.5299999993</v>
      </c>
      <c r="F12" s="8">
        <f t="shared" si="2"/>
        <v>1.560424</v>
      </c>
      <c r="G12" s="9">
        <v>378265.24</v>
      </c>
      <c r="H12" s="8">
        <f t="shared" si="3"/>
        <v>1.5632630000000001</v>
      </c>
      <c r="I12" s="9">
        <v>255650.63999999998</v>
      </c>
      <c r="J12" s="8">
        <f t="shared" si="4"/>
        <v>1.564643</v>
      </c>
      <c r="K12" s="9">
        <v>55614.11</v>
      </c>
      <c r="L12" s="10">
        <f t="shared" si="5"/>
        <v>1.5592550000000001</v>
      </c>
      <c r="M12" s="11">
        <f t="shared" si="6"/>
        <v>34809572.840000004</v>
      </c>
      <c r="N12" s="1"/>
      <c r="O12" s="1"/>
    </row>
    <row r="13" spans="1:15" x14ac:dyDescent="0.25">
      <c r="A13" s="22" t="s">
        <v>18</v>
      </c>
      <c r="B13" s="12">
        <f t="shared" si="0"/>
        <v>6.3785499999999997</v>
      </c>
      <c r="C13" s="13">
        <v>116051167.88000001</v>
      </c>
      <c r="D13" s="12">
        <f t="shared" si="1"/>
        <v>6.3862860000000001</v>
      </c>
      <c r="E13" s="13">
        <v>23559122.119999997</v>
      </c>
      <c r="F13" s="12">
        <f t="shared" si="2"/>
        <v>6.3870310000000003</v>
      </c>
      <c r="G13" s="13">
        <v>1548291.5399999998</v>
      </c>
      <c r="H13" s="12">
        <f t="shared" si="3"/>
        <v>6.4037249999999997</v>
      </c>
      <c r="I13" s="13">
        <v>1047242.83</v>
      </c>
      <c r="J13" s="12">
        <f t="shared" si="4"/>
        <v>6.4118399999999998</v>
      </c>
      <c r="K13" s="13">
        <v>227904.28000000006</v>
      </c>
      <c r="L13" s="14">
        <f t="shared" si="5"/>
        <v>6.3801579999999998</v>
      </c>
      <c r="M13" s="15">
        <f t="shared" si="6"/>
        <v>142433728.65000001</v>
      </c>
      <c r="N13" s="1"/>
      <c r="O13" s="1"/>
    </row>
    <row r="14" spans="1:15" x14ac:dyDescent="0.25">
      <c r="A14" s="21" t="s">
        <v>19</v>
      </c>
      <c r="B14" s="8">
        <f t="shared" si="0"/>
        <v>3.8141509999999998</v>
      </c>
      <c r="C14" s="9">
        <v>69394562.209999979</v>
      </c>
      <c r="D14" s="8">
        <f t="shared" si="1"/>
        <v>3.820837</v>
      </c>
      <c r="E14" s="9">
        <v>14095133.080000002</v>
      </c>
      <c r="F14" s="8">
        <f t="shared" si="2"/>
        <v>3.8214800000000002</v>
      </c>
      <c r="G14" s="9">
        <v>926371.79000000015</v>
      </c>
      <c r="H14" s="8">
        <f t="shared" si="3"/>
        <v>3.8359070000000002</v>
      </c>
      <c r="I14" s="9">
        <v>627310.78999999992</v>
      </c>
      <c r="J14" s="8">
        <f t="shared" si="4"/>
        <v>3.8429190000000002</v>
      </c>
      <c r="K14" s="9">
        <v>136593.82999999999</v>
      </c>
      <c r="L14" s="10">
        <f t="shared" si="5"/>
        <v>3.8155410000000001</v>
      </c>
      <c r="M14" s="11">
        <f t="shared" si="6"/>
        <v>85179971.699999988</v>
      </c>
      <c r="N14" s="1"/>
      <c r="O14" s="1"/>
    </row>
    <row r="15" spans="1:15" x14ac:dyDescent="0.25">
      <c r="A15" s="22" t="s">
        <v>20</v>
      </c>
      <c r="B15" s="12">
        <f t="shared" si="0"/>
        <v>4.6792410000000002</v>
      </c>
      <c r="C15" s="13">
        <v>85133987.079999983</v>
      </c>
      <c r="D15" s="12">
        <f t="shared" si="1"/>
        <v>4.68825</v>
      </c>
      <c r="E15" s="13">
        <v>17295038.140000001</v>
      </c>
      <c r="F15" s="12">
        <f t="shared" si="2"/>
        <v>4.6891179999999997</v>
      </c>
      <c r="G15" s="13">
        <v>1136697.3599999999</v>
      </c>
      <c r="H15" s="12">
        <f t="shared" si="3"/>
        <v>4.7085590000000002</v>
      </c>
      <c r="I15" s="13">
        <v>770021.28</v>
      </c>
      <c r="J15" s="12">
        <f t="shared" si="4"/>
        <v>4.7180090000000003</v>
      </c>
      <c r="K15" s="13">
        <v>167698.27999999997</v>
      </c>
      <c r="L15" s="14">
        <f t="shared" si="5"/>
        <v>4.681114</v>
      </c>
      <c r="M15" s="15">
        <f t="shared" si="6"/>
        <v>104503442.13999999</v>
      </c>
      <c r="N15" s="1"/>
      <c r="O15" s="1"/>
    </row>
    <row r="16" spans="1:15" x14ac:dyDescent="0.25">
      <c r="A16" s="21" t="s">
        <v>21</v>
      </c>
      <c r="B16" s="8">
        <f t="shared" si="0"/>
        <v>3.5050520000000001</v>
      </c>
      <c r="C16" s="9">
        <v>63770817.460000008</v>
      </c>
      <c r="D16" s="8">
        <f t="shared" si="1"/>
        <v>3.525833</v>
      </c>
      <c r="E16" s="9">
        <v>13006858.18</v>
      </c>
      <c r="F16" s="8">
        <f t="shared" si="2"/>
        <v>3.5278330000000002</v>
      </c>
      <c r="G16" s="9">
        <v>855188.23</v>
      </c>
      <c r="H16" s="8">
        <f t="shared" si="3"/>
        <v>3.572676</v>
      </c>
      <c r="I16" s="9">
        <v>584262.94000000006</v>
      </c>
      <c r="J16" s="8">
        <f t="shared" si="4"/>
        <v>3.5944739999999999</v>
      </c>
      <c r="K16" s="9">
        <v>127763.01</v>
      </c>
      <c r="L16" s="10">
        <f t="shared" si="5"/>
        <v>3.5093709999999998</v>
      </c>
      <c r="M16" s="11">
        <f t="shared" si="6"/>
        <v>78344889.820000023</v>
      </c>
      <c r="N16" s="1"/>
      <c r="O16" s="1"/>
    </row>
    <row r="17" spans="1:15" x14ac:dyDescent="0.25">
      <c r="A17" s="22" t="s">
        <v>22</v>
      </c>
      <c r="B17" s="12">
        <f t="shared" si="0"/>
        <v>1.4374290000000001</v>
      </c>
      <c r="C17" s="13">
        <v>26152546.27</v>
      </c>
      <c r="D17" s="12">
        <f t="shared" si="1"/>
        <v>1.4386049999999999</v>
      </c>
      <c r="E17" s="13">
        <v>5307040.3400000008</v>
      </c>
      <c r="F17" s="12">
        <f t="shared" si="2"/>
        <v>1.4387190000000001</v>
      </c>
      <c r="G17" s="13">
        <v>348762.32999999996</v>
      </c>
      <c r="H17" s="12">
        <f t="shared" si="3"/>
        <v>1.441257</v>
      </c>
      <c r="I17" s="13">
        <v>235698.11000000002</v>
      </c>
      <c r="J17" s="12">
        <f t="shared" si="4"/>
        <v>1.442491</v>
      </c>
      <c r="K17" s="13">
        <v>51272.320000000007</v>
      </c>
      <c r="L17" s="14">
        <f t="shared" si="5"/>
        <v>1.4376739999999999</v>
      </c>
      <c r="M17" s="15">
        <f t="shared" si="6"/>
        <v>32095319.369999997</v>
      </c>
      <c r="N17" s="1"/>
      <c r="O17" s="1"/>
    </row>
    <row r="18" spans="1:15" ht="15.75" thickBot="1" x14ac:dyDescent="0.3">
      <c r="A18" s="21" t="s">
        <v>23</v>
      </c>
      <c r="B18" s="8">
        <f t="shared" si="0"/>
        <v>2.6343030000000001</v>
      </c>
      <c r="C18" s="9">
        <v>47928429.730000004</v>
      </c>
      <c r="D18" s="8">
        <f t="shared" si="1"/>
        <v>2.6473849999999999</v>
      </c>
      <c r="E18" s="9">
        <v>9766251.3100000024</v>
      </c>
      <c r="F18" s="8">
        <f t="shared" si="2"/>
        <v>2.6486450000000001</v>
      </c>
      <c r="G18" s="9">
        <v>642062.68999999983</v>
      </c>
      <c r="H18" s="8">
        <f t="shared" si="3"/>
        <v>2.676876</v>
      </c>
      <c r="I18" s="9">
        <v>437767.02000000008</v>
      </c>
      <c r="J18" s="8">
        <f t="shared" si="4"/>
        <v>2.6905999999999999</v>
      </c>
      <c r="K18" s="9">
        <v>95635.450000000012</v>
      </c>
      <c r="L18" s="10">
        <f t="shared" si="5"/>
        <v>2.637022</v>
      </c>
      <c r="M18" s="11">
        <f t="shared" si="6"/>
        <v>58870146.20000001</v>
      </c>
      <c r="N18" s="1"/>
      <c r="O18" s="1"/>
    </row>
    <row r="19" spans="1:15" ht="15.75" thickBot="1" x14ac:dyDescent="0.3">
      <c r="A19" s="23" t="s">
        <v>24</v>
      </c>
      <c r="B19" s="16">
        <f>SUM(B6:B18)-0.000001</f>
        <v>100</v>
      </c>
      <c r="C19" s="17">
        <f>SUM(C6:C18)</f>
        <v>1819397298.4799998</v>
      </c>
      <c r="D19" s="16">
        <f>SUM(D6:D18)</f>
        <v>100</v>
      </c>
      <c r="E19" s="17">
        <f t="shared" ref="E19:K19" si="7">SUM(E6:E18)</f>
        <v>368901756.37999988</v>
      </c>
      <c r="F19" s="16">
        <f>SUM(F6:F18)-0.000002</f>
        <v>99.999999999999986</v>
      </c>
      <c r="G19" s="17">
        <f t="shared" si="7"/>
        <v>24241178.399999995</v>
      </c>
      <c r="H19" s="16">
        <v>100.00000000000001</v>
      </c>
      <c r="I19" s="17">
        <f t="shared" si="7"/>
        <v>16353650.999999998</v>
      </c>
      <c r="J19" s="16">
        <v>100.00000000000001</v>
      </c>
      <c r="K19" s="17">
        <f t="shared" si="7"/>
        <v>3554428.7999999993</v>
      </c>
      <c r="L19" s="16">
        <v>100.00000000000001</v>
      </c>
      <c r="M19" s="18">
        <f t="shared" ref="M19" si="8">SUM(M6:M18)</f>
        <v>2232448313.0599999</v>
      </c>
      <c r="N19" s="1"/>
      <c r="O19" s="1"/>
    </row>
    <row r="20" spans="1:15" ht="15.75" thickBo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"/>
      <c r="O20" s="1"/>
    </row>
    <row r="21" spans="1:15" ht="15" customHeight="1" x14ac:dyDescent="0.25">
      <c r="A21" s="65" t="s">
        <v>1</v>
      </c>
      <c r="B21" s="68" t="s">
        <v>25</v>
      </c>
      <c r="C21" s="69"/>
      <c r="D21" s="70" t="s">
        <v>26</v>
      </c>
      <c r="E21" s="71"/>
      <c r="F21" s="70" t="s">
        <v>27</v>
      </c>
      <c r="G21" s="69"/>
      <c r="H21" s="54" t="s">
        <v>29</v>
      </c>
      <c r="I21" s="53"/>
      <c r="J21" s="54" t="s">
        <v>28</v>
      </c>
      <c r="K21" s="53"/>
      <c r="L21" s="70" t="s">
        <v>35</v>
      </c>
      <c r="M21" s="69"/>
    </row>
    <row r="22" spans="1:15" ht="15.75" thickBot="1" x14ac:dyDescent="0.3">
      <c r="A22" s="66"/>
      <c r="B22" s="75" t="s">
        <v>30</v>
      </c>
      <c r="C22" s="76"/>
      <c r="D22" s="72"/>
      <c r="E22" s="73"/>
      <c r="F22" s="72"/>
      <c r="G22" s="74"/>
      <c r="H22" s="56"/>
      <c r="I22" s="58"/>
      <c r="J22" s="56"/>
      <c r="K22" s="58"/>
      <c r="L22" s="72"/>
      <c r="M22" s="74"/>
    </row>
    <row r="23" spans="1:15" ht="15.75" thickBot="1" x14ac:dyDescent="0.3">
      <c r="A23" s="67"/>
      <c r="B23" s="19" t="s">
        <v>9</v>
      </c>
      <c r="C23" s="20" t="s">
        <v>10</v>
      </c>
      <c r="D23" s="19" t="s">
        <v>9</v>
      </c>
      <c r="E23" s="20" t="s">
        <v>10</v>
      </c>
      <c r="F23" s="19" t="s">
        <v>9</v>
      </c>
      <c r="G23" s="20" t="s">
        <v>10</v>
      </c>
      <c r="H23" s="19" t="s">
        <v>9</v>
      </c>
      <c r="I23" s="20" t="s">
        <v>10</v>
      </c>
      <c r="J23" s="19" t="s">
        <v>9</v>
      </c>
      <c r="K23" s="20" t="s">
        <v>10</v>
      </c>
      <c r="L23" s="19" t="s">
        <v>9</v>
      </c>
      <c r="M23" s="19" t="s">
        <v>10</v>
      </c>
    </row>
    <row r="24" spans="1:15" x14ac:dyDescent="0.25">
      <c r="A24" s="21" t="s">
        <v>11</v>
      </c>
      <c r="B24" s="8">
        <f>ROUND((C24/$C$37)*100,6)</f>
        <v>3.2561849999999999</v>
      </c>
      <c r="C24" s="9">
        <v>3215668.84</v>
      </c>
      <c r="D24" s="8">
        <f>ROUND((E24/$E$37)*100,6)</f>
        <v>3.011279</v>
      </c>
      <c r="E24" s="9">
        <v>1507690.7899999998</v>
      </c>
      <c r="F24" s="8">
        <f>ROUND((G24/$G$37)*100,6)</f>
        <v>3.8866960000000002</v>
      </c>
      <c r="G24" s="9">
        <v>3085792.4200000004</v>
      </c>
      <c r="H24" s="8">
        <f t="shared" ref="H24:H36" si="9">ROUND((I24/$I$37)*100,6)</f>
        <v>4.8592950000000004</v>
      </c>
      <c r="I24" s="9">
        <v>12600271.890000001</v>
      </c>
      <c r="J24" s="8">
        <f t="shared" ref="J24:J36" si="10">ROUND((K24/$K$37)*100,6)</f>
        <v>3.9548679999999998</v>
      </c>
      <c r="K24" s="9">
        <v>8825470</v>
      </c>
      <c r="L24" s="10">
        <f>ROUND((M24/$M$37)*100,6)</f>
        <v>3.874943</v>
      </c>
      <c r="M24" s="11">
        <f t="shared" ref="M24:M36" si="11">C24+E24+G24+K24+I24+M6</f>
        <v>114044341.15000002</v>
      </c>
      <c r="O24" s="9"/>
    </row>
    <row r="25" spans="1:15" x14ac:dyDescent="0.25">
      <c r="A25" s="22" t="s">
        <v>12</v>
      </c>
      <c r="B25" s="12">
        <f t="shared" ref="B25:B36" si="12">ROUND((C25/$C$37)*100,6)</f>
        <v>4.1051330000000004</v>
      </c>
      <c r="C25" s="13">
        <v>4054053.6599999997</v>
      </c>
      <c r="D25" s="12">
        <f t="shared" ref="D25:D36" si="13">ROUND((E25/$E$37)*100,6)</f>
        <v>4.185905</v>
      </c>
      <c r="E25" s="13">
        <v>2095804.42</v>
      </c>
      <c r="F25" s="12">
        <f t="shared" ref="F25:F36" si="14">ROUND((G25/$G$37)*100,6)</f>
        <v>4.3850290000000003</v>
      </c>
      <c r="G25" s="13">
        <v>3481437.0300000003</v>
      </c>
      <c r="H25" s="12">
        <f t="shared" si="9"/>
        <v>4.9394859999999996</v>
      </c>
      <c r="I25" s="13">
        <v>12808208.460000001</v>
      </c>
      <c r="J25" s="12">
        <f t="shared" si="10"/>
        <v>1.9537910000000001</v>
      </c>
      <c r="K25" s="13">
        <v>4359974</v>
      </c>
      <c r="L25" s="14">
        <f t="shared" ref="L25:L36" si="15">ROUND((M25/$M$37)*100,6)</f>
        <v>4.1196979999999996</v>
      </c>
      <c r="M25" s="15">
        <f t="shared" si="11"/>
        <v>121247765.22</v>
      </c>
      <c r="O25" s="13"/>
    </row>
    <row r="26" spans="1:15" x14ac:dyDescent="0.25">
      <c r="A26" s="21" t="s">
        <v>13</v>
      </c>
      <c r="B26" s="8">
        <f t="shared" si="12"/>
        <v>32.722360000000002</v>
      </c>
      <c r="C26" s="9">
        <v>32315200.989999998</v>
      </c>
      <c r="D26" s="8">
        <f t="shared" si="13"/>
        <v>33.680762000000001</v>
      </c>
      <c r="E26" s="9">
        <v>16863326.91</v>
      </c>
      <c r="F26" s="8">
        <f t="shared" si="14"/>
        <v>29.261410999999999</v>
      </c>
      <c r="G26" s="9">
        <v>23231720.500000004</v>
      </c>
      <c r="H26" s="8">
        <f t="shared" si="9"/>
        <v>22.230920000000001</v>
      </c>
      <c r="I26" s="9">
        <v>57645319.780000001</v>
      </c>
      <c r="J26" s="8">
        <f t="shared" si="10"/>
        <v>27.037979</v>
      </c>
      <c r="K26" s="9">
        <v>60336497</v>
      </c>
      <c r="L26" s="10">
        <f t="shared" si="15"/>
        <v>28.451889999999999</v>
      </c>
      <c r="M26" s="11">
        <f t="shared" si="11"/>
        <v>837374090.38000011</v>
      </c>
      <c r="O26" s="9"/>
    </row>
    <row r="27" spans="1:15" x14ac:dyDescent="0.25">
      <c r="A27" s="22" t="s">
        <v>14</v>
      </c>
      <c r="B27" s="12">
        <f t="shared" si="12"/>
        <v>5.2216699999999996</v>
      </c>
      <c r="C27" s="13">
        <v>5156697.5499999989</v>
      </c>
      <c r="D27" s="12">
        <f t="shared" si="13"/>
        <v>4.6676630000000001</v>
      </c>
      <c r="E27" s="13">
        <v>2337011.71</v>
      </c>
      <c r="F27" s="12">
        <f t="shared" si="14"/>
        <v>5.261444</v>
      </c>
      <c r="G27" s="13">
        <v>4177255.7199999997</v>
      </c>
      <c r="H27" s="12">
        <f t="shared" si="9"/>
        <v>6.0523850000000001</v>
      </c>
      <c r="I27" s="13">
        <v>15693982.23</v>
      </c>
      <c r="J27" s="12">
        <f t="shared" si="10"/>
        <v>7.0707680000000002</v>
      </c>
      <c r="K27" s="13">
        <v>15778746</v>
      </c>
      <c r="L27" s="14">
        <f t="shared" si="15"/>
        <v>5.3970919999999998</v>
      </c>
      <c r="M27" s="15">
        <f t="shared" si="11"/>
        <v>158843040.69</v>
      </c>
      <c r="O27" s="13"/>
    </row>
    <row r="28" spans="1:15" x14ac:dyDescent="0.25">
      <c r="A28" s="21" t="s">
        <v>15</v>
      </c>
      <c r="B28" s="8">
        <f t="shared" si="12"/>
        <v>26.323032999999999</v>
      </c>
      <c r="C28" s="9">
        <v>25995499.999999996</v>
      </c>
      <c r="D28" s="8">
        <f t="shared" si="13"/>
        <v>28.889272999999999</v>
      </c>
      <c r="E28" s="9">
        <v>14464317.91</v>
      </c>
      <c r="F28" s="8">
        <f t="shared" si="14"/>
        <v>26.778206999999998</v>
      </c>
      <c r="G28" s="9">
        <v>21260212.490000002</v>
      </c>
      <c r="H28" s="8">
        <f t="shared" si="9"/>
        <v>22.515857</v>
      </c>
      <c r="I28" s="9">
        <v>58384168.639999986</v>
      </c>
      <c r="J28" s="8">
        <f t="shared" si="10"/>
        <v>37.786743000000001</v>
      </c>
      <c r="K28" s="9">
        <v>84322861</v>
      </c>
      <c r="L28" s="10">
        <f t="shared" si="15"/>
        <v>26.842411999999999</v>
      </c>
      <c r="M28" s="11">
        <f t="shared" si="11"/>
        <v>790005176.07999992</v>
      </c>
      <c r="O28" s="9"/>
    </row>
    <row r="29" spans="1:15" x14ac:dyDescent="0.25">
      <c r="A29" s="22" t="s">
        <v>16</v>
      </c>
      <c r="B29" s="12">
        <f t="shared" si="12"/>
        <v>8.6203450000000004</v>
      </c>
      <c r="C29" s="13">
        <v>8513083.0299999993</v>
      </c>
      <c r="D29" s="12">
        <f t="shared" si="13"/>
        <v>7.7616930000000002</v>
      </c>
      <c r="E29" s="13">
        <v>3886134.55</v>
      </c>
      <c r="F29" s="12">
        <f t="shared" si="14"/>
        <v>7.4492599999999998</v>
      </c>
      <c r="G29" s="13">
        <v>5914243.9299999988</v>
      </c>
      <c r="H29" s="12">
        <f t="shared" si="9"/>
        <v>9.1064190000000007</v>
      </c>
      <c r="I29" s="13">
        <v>23613167.48</v>
      </c>
      <c r="J29" s="12">
        <f t="shared" si="10"/>
        <v>6.6946919999999999</v>
      </c>
      <c r="K29" s="13">
        <v>14939514</v>
      </c>
      <c r="L29" s="14">
        <f t="shared" si="15"/>
        <v>7.6639739999999996</v>
      </c>
      <c r="M29" s="15">
        <f t="shared" si="11"/>
        <v>225560161.75</v>
      </c>
      <c r="O29" s="13"/>
    </row>
    <row r="30" spans="1:15" x14ac:dyDescent="0.25">
      <c r="A30" s="21" t="s">
        <v>17</v>
      </c>
      <c r="B30" s="8">
        <f t="shared" si="12"/>
        <v>1.7098720000000001</v>
      </c>
      <c r="C30" s="9">
        <v>1688596.3299999996</v>
      </c>
      <c r="D30" s="8">
        <f t="shared" si="13"/>
        <v>1.581839</v>
      </c>
      <c r="E30" s="9">
        <v>791997.2</v>
      </c>
      <c r="F30" s="8">
        <f t="shared" si="14"/>
        <v>1.616177</v>
      </c>
      <c r="G30" s="9">
        <v>1283142.6199999999</v>
      </c>
      <c r="H30" s="8">
        <f t="shared" si="9"/>
        <v>1.8162069999999999</v>
      </c>
      <c r="I30" s="9">
        <v>4709470.0499999989</v>
      </c>
      <c r="J30" s="8">
        <f t="shared" si="10"/>
        <v>1.172531</v>
      </c>
      <c r="K30" s="9">
        <v>2616557</v>
      </c>
      <c r="L30" s="10">
        <f t="shared" si="15"/>
        <v>1.559545</v>
      </c>
      <c r="M30" s="11">
        <f t="shared" si="11"/>
        <v>45899336.040000007</v>
      </c>
      <c r="O30" s="9"/>
    </row>
    <row r="31" spans="1:15" x14ac:dyDescent="0.25">
      <c r="A31" s="22" t="s">
        <v>18</v>
      </c>
      <c r="B31" s="12">
        <f t="shared" si="12"/>
        <v>6.9533459999999998</v>
      </c>
      <c r="C31" s="13">
        <v>6866827.1899999995</v>
      </c>
      <c r="D31" s="12">
        <f t="shared" si="13"/>
        <v>5.8417899999999996</v>
      </c>
      <c r="E31" s="13">
        <v>2924874.7399999993</v>
      </c>
      <c r="F31" s="12">
        <f t="shared" si="14"/>
        <v>6.3302120000000004</v>
      </c>
      <c r="G31" s="13">
        <v>5025790.5500000007</v>
      </c>
      <c r="H31" s="12">
        <f t="shared" si="9"/>
        <v>6.5693849999999996</v>
      </c>
      <c r="I31" s="13">
        <v>17034576.32</v>
      </c>
      <c r="J31" s="12">
        <f t="shared" si="10"/>
        <v>6.397983</v>
      </c>
      <c r="K31" s="13">
        <v>14277394</v>
      </c>
      <c r="L31" s="14">
        <f t="shared" si="15"/>
        <v>6.4069079999999996</v>
      </c>
      <c r="M31" s="15">
        <f t="shared" si="11"/>
        <v>188563191.44999999</v>
      </c>
      <c r="O31" s="13"/>
    </row>
    <row r="32" spans="1:15" x14ac:dyDescent="0.25">
      <c r="A32" s="21" t="s">
        <v>19</v>
      </c>
      <c r="B32" s="8">
        <f t="shared" si="12"/>
        <v>3.769895</v>
      </c>
      <c r="C32" s="9">
        <v>3722986.49</v>
      </c>
      <c r="D32" s="8">
        <f t="shared" si="13"/>
        <v>3.0236700000000001</v>
      </c>
      <c r="E32" s="9">
        <v>1513894.72</v>
      </c>
      <c r="F32" s="8">
        <f t="shared" si="14"/>
        <v>3.8245990000000001</v>
      </c>
      <c r="G32" s="9">
        <v>3036491.44</v>
      </c>
      <c r="H32" s="8">
        <f t="shared" si="9"/>
        <v>4.5367550000000003</v>
      </c>
      <c r="I32" s="9">
        <v>11763916.27</v>
      </c>
      <c r="J32" s="8">
        <f t="shared" si="10"/>
        <v>1.728791</v>
      </c>
      <c r="K32" s="9">
        <v>3857876</v>
      </c>
      <c r="L32" s="10">
        <f t="shared" si="15"/>
        <v>3.706102</v>
      </c>
      <c r="M32" s="11">
        <f t="shared" si="11"/>
        <v>109075136.61999999</v>
      </c>
      <c r="O32" s="9"/>
    </row>
    <row r="33" spans="1:15" x14ac:dyDescent="0.25">
      <c r="A33" s="22" t="s">
        <v>20</v>
      </c>
      <c r="B33" s="12">
        <f t="shared" si="12"/>
        <v>3.7559149999999999</v>
      </c>
      <c r="C33" s="13">
        <v>3709180.3499999992</v>
      </c>
      <c r="D33" s="12">
        <f t="shared" si="13"/>
        <v>3.9700669999999998</v>
      </c>
      <c r="E33" s="13">
        <v>1987738.34</v>
      </c>
      <c r="F33" s="12">
        <f t="shared" si="14"/>
        <v>4.4853800000000001</v>
      </c>
      <c r="G33" s="13">
        <v>3561109.4399999995</v>
      </c>
      <c r="H33" s="12">
        <f t="shared" si="9"/>
        <v>6.0453289999999997</v>
      </c>
      <c r="I33" s="13">
        <v>15675686.599999998</v>
      </c>
      <c r="J33" s="12">
        <f t="shared" si="10"/>
        <v>2.0595500000000002</v>
      </c>
      <c r="K33" s="13">
        <v>4595980</v>
      </c>
      <c r="L33" s="14">
        <f t="shared" si="15"/>
        <v>4.5541130000000001</v>
      </c>
      <c r="M33" s="15">
        <f t="shared" si="11"/>
        <v>134033136.86999997</v>
      </c>
      <c r="O33" s="13"/>
    </row>
    <row r="34" spans="1:15" x14ac:dyDescent="0.25">
      <c r="A34" s="21" t="s">
        <v>21</v>
      </c>
      <c r="B34" s="8">
        <f t="shared" si="12"/>
        <v>1.0028109999999999</v>
      </c>
      <c r="C34" s="9">
        <v>990333.05999999982</v>
      </c>
      <c r="D34" s="8">
        <f t="shared" si="13"/>
        <v>0.85542399999999996</v>
      </c>
      <c r="E34" s="9">
        <v>428294.57999999996</v>
      </c>
      <c r="F34" s="8">
        <f t="shared" si="14"/>
        <v>2.95085</v>
      </c>
      <c r="G34" s="9">
        <v>2342789.52</v>
      </c>
      <c r="H34" s="8">
        <f t="shared" si="9"/>
        <v>5.9960950000000004</v>
      </c>
      <c r="I34" s="9">
        <v>15548020.629999999</v>
      </c>
      <c r="J34" s="8">
        <f t="shared" si="10"/>
        <v>2.2531750000000001</v>
      </c>
      <c r="K34" s="9">
        <v>5028064</v>
      </c>
      <c r="L34" s="10">
        <f t="shared" si="15"/>
        <v>3.4888919999999999</v>
      </c>
      <c r="M34" s="11">
        <f t="shared" si="11"/>
        <v>102682391.61000001</v>
      </c>
      <c r="O34" s="9"/>
    </row>
    <row r="35" spans="1:15" x14ac:dyDescent="0.25">
      <c r="A35" s="22" t="s">
        <v>22</v>
      </c>
      <c r="B35" s="12">
        <f t="shared" si="12"/>
        <v>1.421125</v>
      </c>
      <c r="C35" s="13">
        <v>1403442</v>
      </c>
      <c r="D35" s="12">
        <f t="shared" si="13"/>
        <v>1.440701</v>
      </c>
      <c r="E35" s="13">
        <v>721331.91</v>
      </c>
      <c r="F35" s="12">
        <f t="shared" si="14"/>
        <v>1.413295</v>
      </c>
      <c r="G35" s="13">
        <v>1122067.4200000002</v>
      </c>
      <c r="H35" s="12">
        <f t="shared" si="9"/>
        <v>1.809477</v>
      </c>
      <c r="I35" s="13">
        <v>4692017.08</v>
      </c>
      <c r="J35" s="12">
        <f t="shared" si="10"/>
        <v>0.30642399999999997</v>
      </c>
      <c r="K35" s="13">
        <v>683799</v>
      </c>
      <c r="L35" s="14">
        <f t="shared" si="15"/>
        <v>1.3834960000000001</v>
      </c>
      <c r="M35" s="15">
        <f t="shared" si="11"/>
        <v>40717976.780000001</v>
      </c>
      <c r="O35" s="13"/>
    </row>
    <row r="36" spans="1:15" ht="15.75" thickBot="1" x14ac:dyDescent="0.3">
      <c r="A36" s="21" t="s">
        <v>23</v>
      </c>
      <c r="B36" s="8">
        <f t="shared" si="12"/>
        <v>1.1383110000000001</v>
      </c>
      <c r="C36" s="9">
        <v>1124147.55</v>
      </c>
      <c r="D36" s="8">
        <f t="shared" si="13"/>
        <v>1.0899350000000001</v>
      </c>
      <c r="E36" s="9">
        <v>545709.81999999995</v>
      </c>
      <c r="F36" s="8">
        <f t="shared" si="14"/>
        <v>2.35744</v>
      </c>
      <c r="G36" s="9">
        <v>1871658.8400000003</v>
      </c>
      <c r="H36" s="8">
        <f t="shared" si="9"/>
        <v>3.5223900000000001</v>
      </c>
      <c r="I36" s="9">
        <v>9133642.8899999987</v>
      </c>
      <c r="J36" s="8">
        <f t="shared" si="10"/>
        <v>1.5827059999999999</v>
      </c>
      <c r="K36" s="9">
        <v>3531882</v>
      </c>
      <c r="L36" s="10">
        <f t="shared" si="15"/>
        <v>2.5509360000000001</v>
      </c>
      <c r="M36" s="11">
        <f t="shared" si="11"/>
        <v>75077187.300000012</v>
      </c>
      <c r="O36" s="9"/>
    </row>
    <row r="37" spans="1:15" ht="15.75" thickBot="1" x14ac:dyDescent="0.3">
      <c r="A37" s="23" t="s">
        <v>24</v>
      </c>
      <c r="B37" s="16">
        <v>100.00000000000001</v>
      </c>
      <c r="C37" s="17">
        <f t="shared" ref="C37" si="16">SUM(C24:C36)</f>
        <v>98755717.039999977</v>
      </c>
      <c r="D37" s="16">
        <f>SUM(D24:D36)-0.000001</f>
        <v>100</v>
      </c>
      <c r="E37" s="17">
        <f t="shared" ref="E37" si="17">SUM(E24:E36)</f>
        <v>50068127.600000001</v>
      </c>
      <c r="F37" s="16">
        <f>SUM(F24:F36)</f>
        <v>100</v>
      </c>
      <c r="G37" s="17">
        <f>SUM(G24:G36)</f>
        <v>79393711.920000002</v>
      </c>
      <c r="H37" s="16">
        <v>100.00000000000001</v>
      </c>
      <c r="I37" s="17">
        <f t="shared" ref="I37" si="18">SUM(I24:I36)</f>
        <v>259302448.31999999</v>
      </c>
      <c r="J37" s="16">
        <f>SUM(J24:J36)-0.000001</f>
        <v>100.00000000000001</v>
      </c>
      <c r="K37" s="17">
        <f t="shared" ref="K37" si="19">SUM(K24:K36)</f>
        <v>223154614</v>
      </c>
      <c r="L37" s="16">
        <f>ROUND(SUM(L24:L36),0)</f>
        <v>100</v>
      </c>
      <c r="M37" s="24">
        <f>SUM(M24:M36)</f>
        <v>2943122931.9400001</v>
      </c>
    </row>
    <row r="39" spans="1:15" ht="21.75" thickBot="1" x14ac:dyDescent="0.4">
      <c r="A39" s="61" t="s">
        <v>31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5" x14ac:dyDescent="0.25">
      <c r="A40" s="49" t="s">
        <v>1</v>
      </c>
      <c r="B40" s="52" t="s">
        <v>2</v>
      </c>
      <c r="C40" s="53"/>
      <c r="D40" s="54" t="s">
        <v>3</v>
      </c>
      <c r="E40" s="53"/>
      <c r="F40" s="54" t="s">
        <v>4</v>
      </c>
      <c r="G40" s="53"/>
      <c r="H40" s="54" t="s">
        <v>5</v>
      </c>
      <c r="I40" s="53"/>
      <c r="J40" s="54" t="s">
        <v>6</v>
      </c>
      <c r="K40" s="53"/>
      <c r="L40" s="54" t="s">
        <v>7</v>
      </c>
      <c r="M40" s="53"/>
    </row>
    <row r="41" spans="1:15" ht="27" customHeight="1" thickBot="1" x14ac:dyDescent="0.3">
      <c r="A41" s="50"/>
      <c r="B41" s="62"/>
      <c r="C41" s="58"/>
      <c r="D41" s="63" t="s">
        <v>8</v>
      </c>
      <c r="E41" s="64"/>
      <c r="F41" s="56"/>
      <c r="G41" s="58"/>
      <c r="H41" s="56"/>
      <c r="I41" s="58"/>
      <c r="J41" s="56"/>
      <c r="K41" s="58"/>
      <c r="L41" s="56"/>
      <c r="M41" s="58"/>
    </row>
    <row r="42" spans="1:15" ht="15.75" thickBot="1" x14ac:dyDescent="0.3">
      <c r="A42" s="51"/>
      <c r="B42" s="25" t="s">
        <v>9</v>
      </c>
      <c r="C42" s="26" t="s">
        <v>10</v>
      </c>
      <c r="D42" s="25" t="s">
        <v>9</v>
      </c>
      <c r="E42" s="26" t="s">
        <v>10</v>
      </c>
      <c r="F42" s="25" t="s">
        <v>9</v>
      </c>
      <c r="G42" s="26" t="s">
        <v>10</v>
      </c>
      <c r="H42" s="25" t="s">
        <v>9</v>
      </c>
      <c r="I42" s="26" t="s">
        <v>10</v>
      </c>
      <c r="J42" s="25" t="s">
        <v>9</v>
      </c>
      <c r="K42" s="26" t="s">
        <v>10</v>
      </c>
      <c r="L42" s="25" t="s">
        <v>9</v>
      </c>
      <c r="M42" s="26" t="s">
        <v>10</v>
      </c>
    </row>
    <row r="43" spans="1:15" x14ac:dyDescent="0.25">
      <c r="A43" s="6" t="s">
        <v>11</v>
      </c>
      <c r="B43" s="27">
        <f>ROUND((C43/$C$56)*100,6)</f>
        <v>3.7986930000000001</v>
      </c>
      <c r="C43" s="28">
        <v>62277162.960000001</v>
      </c>
      <c r="D43" s="27">
        <f>ROUND((E43/$E$56)*100,6)</f>
        <v>3.7986930000000001</v>
      </c>
      <c r="E43" s="28">
        <v>13955157.880000001</v>
      </c>
      <c r="F43" s="27">
        <f>ROUND((G43/$G$56)*100,6)</f>
        <v>3.7986930000000001</v>
      </c>
      <c r="G43" s="28">
        <v>919004.08</v>
      </c>
      <c r="H43" s="27">
        <f>ROUND((I43/$I$56)*100,6)</f>
        <v>3.8251539999999999</v>
      </c>
      <c r="I43" s="28">
        <v>625552.27999999991</v>
      </c>
      <c r="J43" s="27">
        <f>ROUND((K43/$K$56)*100,6)</f>
        <v>3.8341789999999998</v>
      </c>
      <c r="K43" s="28">
        <v>136283.17000000001</v>
      </c>
      <c r="L43" s="29">
        <f>ROUND((M43/$M$56)*100,6)</f>
        <v>3.7989660000000001</v>
      </c>
      <c r="M43" s="30">
        <f>C43+E43+G43+I43+K43</f>
        <v>77913160.370000005</v>
      </c>
    </row>
    <row r="44" spans="1:15" x14ac:dyDescent="0.25">
      <c r="A44" s="5" t="s">
        <v>12</v>
      </c>
      <c r="B44" s="27">
        <f t="shared" ref="B44:B55" si="20">ROUND((C44/$C$56)*100,6)</f>
        <v>4.2305970000000004</v>
      </c>
      <c r="C44" s="32">
        <v>69357960.5</v>
      </c>
      <c r="D44" s="31">
        <f t="shared" ref="D44:D55" si="21">ROUND((E44/$E$56)*100,6)</f>
        <v>4.2305970000000004</v>
      </c>
      <c r="E44" s="32">
        <v>15541833.369999999</v>
      </c>
      <c r="F44" s="31">
        <f t="shared" ref="F44:F55" si="22">ROUND((G44/$G$56)*100,6)</f>
        <v>4.2305970000000004</v>
      </c>
      <c r="G44" s="32">
        <v>1023493.13</v>
      </c>
      <c r="H44" s="31">
        <f t="shared" ref="H44:H55" si="23">ROUND((I44/$I$56)*100,6)</f>
        <v>4.241905</v>
      </c>
      <c r="I44" s="32">
        <v>693706.28</v>
      </c>
      <c r="J44" s="31">
        <f t="shared" ref="J44:J55" si="24">ROUND((K44/$K$56)*100,6)</f>
        <v>4.2457609999999999</v>
      </c>
      <c r="K44" s="32">
        <v>150912.56</v>
      </c>
      <c r="L44" s="33">
        <f t="shared" ref="L44:L55" si="25">ROUND((M44/$M$56)*100,6)</f>
        <v>4.2307139999999999</v>
      </c>
      <c r="M44" s="34">
        <f t="shared" ref="M44:M55" si="26">C44+E44+G44+I44+K44</f>
        <v>86767905.840000004</v>
      </c>
    </row>
    <row r="45" spans="1:15" x14ac:dyDescent="0.25">
      <c r="A45" s="6" t="s">
        <v>13</v>
      </c>
      <c r="B45" s="27">
        <f t="shared" si="20"/>
        <v>28.982205</v>
      </c>
      <c r="C45" s="28">
        <v>475144872.27999997</v>
      </c>
      <c r="D45" s="27">
        <f t="shared" si="21"/>
        <v>28.982205</v>
      </c>
      <c r="E45" s="28">
        <v>106471158.86</v>
      </c>
      <c r="F45" s="27">
        <f t="shared" si="22"/>
        <v>28.982205</v>
      </c>
      <c r="G45" s="28">
        <v>7011560.1699999999</v>
      </c>
      <c r="H45" s="27">
        <f t="shared" si="23"/>
        <v>28.836722999999999</v>
      </c>
      <c r="I45" s="28">
        <v>4715857.12</v>
      </c>
      <c r="J45" s="27">
        <f t="shared" si="24"/>
        <v>28.787102999999998</v>
      </c>
      <c r="K45" s="28">
        <v>1023217.0700000001</v>
      </c>
      <c r="L45" s="29">
        <f t="shared" si="25"/>
        <v>28.980706999999999</v>
      </c>
      <c r="M45" s="30">
        <f t="shared" si="26"/>
        <v>594366665.5</v>
      </c>
    </row>
    <row r="46" spans="1:15" x14ac:dyDescent="0.25">
      <c r="A46" s="5" t="s">
        <v>14</v>
      </c>
      <c r="B46" s="27">
        <f t="shared" si="20"/>
        <v>5.182391</v>
      </c>
      <c r="C46" s="32">
        <v>84962008.959999993</v>
      </c>
      <c r="D46" s="31">
        <f t="shared" si="21"/>
        <v>5.182391</v>
      </c>
      <c r="E46" s="32">
        <v>19038411.399999999</v>
      </c>
      <c r="F46" s="31">
        <f t="shared" si="22"/>
        <v>5.182391</v>
      </c>
      <c r="G46" s="32">
        <v>1253757.06</v>
      </c>
      <c r="H46" s="31">
        <f t="shared" si="23"/>
        <v>5.2067899999999998</v>
      </c>
      <c r="I46" s="32">
        <v>851500.19000000006</v>
      </c>
      <c r="J46" s="31">
        <f t="shared" si="24"/>
        <v>5.2151120000000004</v>
      </c>
      <c r="K46" s="32">
        <v>185367.43</v>
      </c>
      <c r="L46" s="33">
        <f t="shared" si="25"/>
        <v>5.1826420000000004</v>
      </c>
      <c r="M46" s="34">
        <f t="shared" si="26"/>
        <v>106291045.03999999</v>
      </c>
    </row>
    <row r="47" spans="1:15" x14ac:dyDescent="0.25">
      <c r="A47" s="6" t="s">
        <v>15</v>
      </c>
      <c r="B47" s="27">
        <f t="shared" si="20"/>
        <v>26.231341</v>
      </c>
      <c r="C47" s="28">
        <v>430046200.35000002</v>
      </c>
      <c r="D47" s="27">
        <f t="shared" si="21"/>
        <v>26.231341</v>
      </c>
      <c r="E47" s="28">
        <v>96365382.409999996</v>
      </c>
      <c r="F47" s="27">
        <f t="shared" si="22"/>
        <v>26.231341</v>
      </c>
      <c r="G47" s="28">
        <v>6346053.5599999996</v>
      </c>
      <c r="H47" s="27">
        <f t="shared" si="23"/>
        <v>26.122363</v>
      </c>
      <c r="I47" s="28">
        <v>4271960.09</v>
      </c>
      <c r="J47" s="27">
        <f t="shared" si="24"/>
        <v>26.085193</v>
      </c>
      <c r="K47" s="28">
        <v>927179.61999999988</v>
      </c>
      <c r="L47" s="29">
        <f t="shared" si="25"/>
        <v>26.230219000000002</v>
      </c>
      <c r="M47" s="30">
        <f t="shared" si="26"/>
        <v>537956776.02999997</v>
      </c>
    </row>
    <row r="48" spans="1:15" x14ac:dyDescent="0.25">
      <c r="A48" s="5" t="s">
        <v>16</v>
      </c>
      <c r="B48" s="27">
        <f t="shared" si="20"/>
        <v>7.5563779999999996</v>
      </c>
      <c r="C48" s="32">
        <v>123882029.2</v>
      </c>
      <c r="D48" s="31">
        <f t="shared" si="21"/>
        <v>7.5563779999999996</v>
      </c>
      <c r="E48" s="32">
        <v>27759666.539999999</v>
      </c>
      <c r="F48" s="31">
        <f t="shared" si="22"/>
        <v>7.5563779999999996</v>
      </c>
      <c r="G48" s="32">
        <v>1828087.29</v>
      </c>
      <c r="H48" s="31">
        <f t="shared" si="23"/>
        <v>7.5648030000000004</v>
      </c>
      <c r="I48" s="32">
        <v>1237121.4300000002</v>
      </c>
      <c r="J48" s="31">
        <f t="shared" si="24"/>
        <v>7.5676759999999996</v>
      </c>
      <c r="K48" s="32">
        <v>268987.67000000004</v>
      </c>
      <c r="L48" s="33">
        <f t="shared" si="25"/>
        <v>7.5564650000000002</v>
      </c>
      <c r="M48" s="34">
        <f t="shared" si="26"/>
        <v>154975892.13</v>
      </c>
    </row>
    <row r="49" spans="1:13" x14ac:dyDescent="0.25">
      <c r="A49" s="6" t="s">
        <v>17</v>
      </c>
      <c r="B49" s="27">
        <f t="shared" si="20"/>
        <v>1.5592170000000001</v>
      </c>
      <c r="C49" s="28">
        <v>25562377.199999999</v>
      </c>
      <c r="D49" s="27">
        <f t="shared" si="21"/>
        <v>1.5592170000000001</v>
      </c>
      <c r="E49" s="28">
        <v>5728054.9199999999</v>
      </c>
      <c r="F49" s="27">
        <f t="shared" si="22"/>
        <v>1.5592170000000001</v>
      </c>
      <c r="G49" s="28">
        <v>377215.78</v>
      </c>
      <c r="H49" s="27">
        <f t="shared" si="23"/>
        <v>1.5632630000000001</v>
      </c>
      <c r="I49" s="28">
        <v>255650.63999999998</v>
      </c>
      <c r="J49" s="27">
        <f t="shared" si="24"/>
        <v>1.564643</v>
      </c>
      <c r="K49" s="28">
        <v>55614.11</v>
      </c>
      <c r="L49" s="29">
        <f t="shared" si="25"/>
        <v>1.559259</v>
      </c>
      <c r="M49" s="30">
        <f t="shared" si="26"/>
        <v>31978912.649999999</v>
      </c>
    </row>
    <row r="50" spans="1:13" x14ac:dyDescent="0.25">
      <c r="A50" s="5" t="s">
        <v>18</v>
      </c>
      <c r="B50" s="27">
        <f t="shared" si="20"/>
        <v>6.3799330000000003</v>
      </c>
      <c r="C50" s="32">
        <v>104594952.8</v>
      </c>
      <c r="D50" s="31">
        <f t="shared" si="21"/>
        <v>6.3799330000000003</v>
      </c>
      <c r="E50" s="32">
        <v>23437790.210000001</v>
      </c>
      <c r="F50" s="31">
        <f t="shared" si="22"/>
        <v>6.3799330000000003</v>
      </c>
      <c r="G50" s="32">
        <v>1543474.1</v>
      </c>
      <c r="H50" s="31">
        <f t="shared" si="23"/>
        <v>6.4037249999999997</v>
      </c>
      <c r="I50" s="32">
        <v>1047242.83</v>
      </c>
      <c r="J50" s="31">
        <f t="shared" si="24"/>
        <v>6.4118399999999998</v>
      </c>
      <c r="K50" s="32">
        <v>227904.28000000006</v>
      </c>
      <c r="L50" s="33">
        <f t="shared" si="25"/>
        <v>6.3801779999999999</v>
      </c>
      <c r="M50" s="34">
        <f t="shared" si="26"/>
        <v>130851364.21999998</v>
      </c>
    </row>
    <row r="51" spans="1:13" x14ac:dyDescent="0.25">
      <c r="A51" s="6" t="s">
        <v>19</v>
      </c>
      <c r="B51" s="27">
        <f t="shared" si="20"/>
        <v>3.8153459999999999</v>
      </c>
      <c r="C51" s="28">
        <v>62550179.07</v>
      </c>
      <c r="D51" s="27">
        <f t="shared" si="21"/>
        <v>3.8153459999999999</v>
      </c>
      <c r="E51" s="28">
        <v>14016335.73</v>
      </c>
      <c r="F51" s="27">
        <f t="shared" si="22"/>
        <v>3.8153459999999999</v>
      </c>
      <c r="G51" s="28">
        <v>923032.89</v>
      </c>
      <c r="H51" s="27">
        <f t="shared" si="23"/>
        <v>3.8359070000000002</v>
      </c>
      <c r="I51" s="28">
        <v>627310.78999999992</v>
      </c>
      <c r="J51" s="27">
        <f t="shared" si="24"/>
        <v>3.8429190000000002</v>
      </c>
      <c r="K51" s="28">
        <v>136593.82999999999</v>
      </c>
      <c r="L51" s="29">
        <f t="shared" si="25"/>
        <v>3.8155579999999998</v>
      </c>
      <c r="M51" s="30">
        <f t="shared" si="26"/>
        <v>78253452.310000002</v>
      </c>
    </row>
    <row r="52" spans="1:13" x14ac:dyDescent="0.25">
      <c r="A52" s="5" t="s">
        <v>20</v>
      </c>
      <c r="B52" s="27">
        <f t="shared" si="20"/>
        <v>4.6808509999999997</v>
      </c>
      <c r="C52" s="32">
        <v>76739591.370000005</v>
      </c>
      <c r="D52" s="31">
        <f t="shared" si="21"/>
        <v>4.6808509999999997</v>
      </c>
      <c r="E52" s="32">
        <v>17195920.02</v>
      </c>
      <c r="F52" s="31">
        <f t="shared" si="22"/>
        <v>4.6808519999999998</v>
      </c>
      <c r="G52" s="32">
        <v>1132421.49</v>
      </c>
      <c r="H52" s="31">
        <f t="shared" si="23"/>
        <v>4.7085590000000002</v>
      </c>
      <c r="I52" s="32">
        <v>770021.28</v>
      </c>
      <c r="J52" s="31">
        <f t="shared" si="24"/>
        <v>4.7180090000000003</v>
      </c>
      <c r="K52" s="32">
        <v>167698.27999999997</v>
      </c>
      <c r="L52" s="33">
        <f t="shared" si="25"/>
        <v>4.6811369999999997</v>
      </c>
      <c r="M52" s="34">
        <f t="shared" si="26"/>
        <v>96005652.439999998</v>
      </c>
    </row>
    <row r="53" spans="1:13" x14ac:dyDescent="0.25">
      <c r="A53" s="6" t="s">
        <v>21</v>
      </c>
      <c r="B53" s="27">
        <f t="shared" si="20"/>
        <v>3.5087660000000001</v>
      </c>
      <c r="C53" s="28">
        <v>57523996.369999997</v>
      </c>
      <c r="D53" s="27">
        <f t="shared" si="21"/>
        <v>3.5087660000000001</v>
      </c>
      <c r="E53" s="28">
        <v>12890061.359999999</v>
      </c>
      <c r="F53" s="27">
        <f t="shared" si="22"/>
        <v>3.5087660000000001</v>
      </c>
      <c r="G53" s="28">
        <v>848863.12</v>
      </c>
      <c r="H53" s="27">
        <f t="shared" si="23"/>
        <v>3.572676</v>
      </c>
      <c r="I53" s="28">
        <v>584262.94000000006</v>
      </c>
      <c r="J53" s="27">
        <f t="shared" si="24"/>
        <v>3.5944739999999999</v>
      </c>
      <c r="K53" s="28">
        <v>127763.01</v>
      </c>
      <c r="L53" s="29">
        <f t="shared" si="25"/>
        <v>3.5094240000000001</v>
      </c>
      <c r="M53" s="30">
        <f t="shared" si="26"/>
        <v>71974946.799999997</v>
      </c>
    </row>
    <row r="54" spans="1:13" x14ac:dyDescent="0.25">
      <c r="A54" s="5" t="s">
        <v>22</v>
      </c>
      <c r="B54" s="27">
        <f t="shared" si="20"/>
        <v>1.4376389999999999</v>
      </c>
      <c r="C54" s="32">
        <v>23569185.239999998</v>
      </c>
      <c r="D54" s="31">
        <f t="shared" si="21"/>
        <v>1.4376389999999999</v>
      </c>
      <c r="E54" s="32">
        <v>5281417.55</v>
      </c>
      <c r="F54" s="31">
        <f t="shared" si="22"/>
        <v>1.4376389999999999</v>
      </c>
      <c r="G54" s="32">
        <v>347802.89</v>
      </c>
      <c r="H54" s="31">
        <f t="shared" si="23"/>
        <v>1.441257</v>
      </c>
      <c r="I54" s="32">
        <v>235698.11000000002</v>
      </c>
      <c r="J54" s="31">
        <f t="shared" si="24"/>
        <v>1.442491</v>
      </c>
      <c r="K54" s="32">
        <v>51272.320000000007</v>
      </c>
      <c r="L54" s="33">
        <f t="shared" si="25"/>
        <v>1.4376770000000001</v>
      </c>
      <c r="M54" s="34">
        <f t="shared" si="26"/>
        <v>29485376.109999999</v>
      </c>
    </row>
    <row r="55" spans="1:13" ht="15.75" thickBot="1" x14ac:dyDescent="0.3">
      <c r="A55" s="6" t="s">
        <v>23</v>
      </c>
      <c r="B55" s="27">
        <f t="shared" si="20"/>
        <v>2.636641</v>
      </c>
      <c r="C55" s="28">
        <v>43226057.460000001</v>
      </c>
      <c r="D55" s="27">
        <f t="shared" si="21"/>
        <v>2.636641</v>
      </c>
      <c r="E55" s="28">
        <v>9686158.2599999998</v>
      </c>
      <c r="F55" s="27">
        <f t="shared" si="22"/>
        <v>2.636641</v>
      </c>
      <c r="G55" s="28">
        <v>637873.04</v>
      </c>
      <c r="H55" s="27">
        <f t="shared" si="23"/>
        <v>2.676876</v>
      </c>
      <c r="I55" s="28">
        <v>437767.02000000008</v>
      </c>
      <c r="J55" s="27">
        <f t="shared" si="24"/>
        <v>2.6905999999999999</v>
      </c>
      <c r="K55" s="28">
        <v>95635.450000000012</v>
      </c>
      <c r="L55" s="29">
        <f t="shared" si="25"/>
        <v>2.6370550000000001</v>
      </c>
      <c r="M55" s="30">
        <f t="shared" si="26"/>
        <v>54083491.230000004</v>
      </c>
    </row>
    <row r="56" spans="1:13" ht="15.75" thickBot="1" x14ac:dyDescent="0.3">
      <c r="A56" s="35" t="s">
        <v>24</v>
      </c>
      <c r="B56" s="36">
        <f>SUM(B43:B55)+0.000002</f>
        <v>100</v>
      </c>
      <c r="C56" s="37">
        <f>SUM(C43:C55)</f>
        <v>1639436573.76</v>
      </c>
      <c r="D56" s="36">
        <f>SUM(D43:D55)+0.000002</f>
        <v>100</v>
      </c>
      <c r="E56" s="37">
        <f t="shared" ref="E56" si="27">SUM(E43:E55)</f>
        <v>367367348.51000005</v>
      </c>
      <c r="F56" s="36">
        <v>100.00000000000001</v>
      </c>
      <c r="G56" s="37">
        <f t="shared" ref="G56" si="28">SUM(G43:G55)</f>
        <v>24192638.600000001</v>
      </c>
      <c r="H56" s="36">
        <v>100.00000000000001</v>
      </c>
      <c r="I56" s="37">
        <f t="shared" ref="I56" si="29">SUM(I43:I55)</f>
        <v>16353650.999999998</v>
      </c>
      <c r="J56" s="36">
        <v>100.00000000000001</v>
      </c>
      <c r="K56" s="37">
        <f t="shared" ref="K56" si="30">SUM(K43:K55)</f>
        <v>3554428.7999999993</v>
      </c>
      <c r="L56" s="36">
        <v>100.00000000000001</v>
      </c>
      <c r="M56" s="39">
        <f t="shared" ref="M56" si="31">SUM(M43:M55)</f>
        <v>2050904640.6699998</v>
      </c>
    </row>
    <row r="57" spans="1:13" ht="15.75" thickBo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13" x14ac:dyDescent="0.25">
      <c r="A58" s="49" t="s">
        <v>1</v>
      </c>
      <c r="B58" s="52" t="s">
        <v>25</v>
      </c>
      <c r="C58" s="53"/>
      <c r="D58" s="54" t="s">
        <v>26</v>
      </c>
      <c r="E58" s="55"/>
      <c r="F58" s="54" t="s">
        <v>27</v>
      </c>
      <c r="G58" s="53"/>
      <c r="H58" s="54" t="s">
        <v>29</v>
      </c>
      <c r="I58" s="53"/>
      <c r="J58" s="54" t="s">
        <v>28</v>
      </c>
      <c r="K58" s="53"/>
      <c r="L58" s="54" t="s">
        <v>35</v>
      </c>
      <c r="M58" s="53"/>
    </row>
    <row r="59" spans="1:13" ht="23.25" customHeight="1" thickBot="1" x14ac:dyDescent="0.3">
      <c r="A59" s="50"/>
      <c r="B59" s="59" t="s">
        <v>30</v>
      </c>
      <c r="C59" s="60"/>
      <c r="D59" s="56"/>
      <c r="E59" s="57"/>
      <c r="F59" s="56"/>
      <c r="G59" s="58"/>
      <c r="H59" s="56"/>
      <c r="I59" s="58"/>
      <c r="J59" s="56"/>
      <c r="K59" s="58"/>
      <c r="L59" s="56"/>
      <c r="M59" s="58"/>
    </row>
    <row r="60" spans="1:13" ht="15.75" thickBot="1" x14ac:dyDescent="0.3">
      <c r="A60" s="51"/>
      <c r="B60" s="25" t="s">
        <v>9</v>
      </c>
      <c r="C60" s="26" t="s">
        <v>10</v>
      </c>
      <c r="D60" s="25" t="s">
        <v>9</v>
      </c>
      <c r="E60" s="26" t="s">
        <v>10</v>
      </c>
      <c r="F60" s="25" t="s">
        <v>9</v>
      </c>
      <c r="G60" s="26" t="s">
        <v>10</v>
      </c>
      <c r="H60" s="25" t="s">
        <v>9</v>
      </c>
      <c r="I60" s="26" t="s">
        <v>10</v>
      </c>
      <c r="J60" s="25" t="s">
        <v>9</v>
      </c>
      <c r="K60" s="26" t="s">
        <v>10</v>
      </c>
      <c r="L60" s="25" t="s">
        <v>9</v>
      </c>
      <c r="M60" s="25" t="s">
        <v>10</v>
      </c>
    </row>
    <row r="61" spans="1:13" x14ac:dyDescent="0.25">
      <c r="A61" s="6" t="s">
        <v>11</v>
      </c>
      <c r="B61" s="27">
        <f>ROUND((C61/$C$74)*100,6)</f>
        <v>3.2561849999999999</v>
      </c>
      <c r="C61" s="28">
        <v>3217733.78</v>
      </c>
      <c r="D61" s="27">
        <f>ROUND((E61/$E$74)*100,6)</f>
        <v>3.011279</v>
      </c>
      <c r="E61" s="28">
        <v>1507690.7899999998</v>
      </c>
      <c r="F61" s="27">
        <f>ROUND((G61/$G$74)*100,6)</f>
        <v>3.8866960000000002</v>
      </c>
      <c r="G61" s="28">
        <v>3080378.06</v>
      </c>
      <c r="H61" s="27">
        <f t="shared" ref="H61:H73" si="32">ROUND((I61/$I$74)*100,6)</f>
        <v>4.8592950000000004</v>
      </c>
      <c r="I61" s="28">
        <v>10067110.354973467</v>
      </c>
      <c r="J61" s="27">
        <f t="shared" ref="J61:J73" si="33">ROUND((K61/$K$74)*100,6)</f>
        <v>3.9548679999999998</v>
      </c>
      <c r="K61" s="28">
        <v>8825470</v>
      </c>
      <c r="L61" s="29">
        <f>ROUND((M61/$M$74)*100,6)</f>
        <v>3.8610980000000001</v>
      </c>
      <c r="M61" s="30">
        <f t="shared" ref="M61:M73" si="34">C61+E61+G61+K61+I61+M43</f>
        <v>104611543.35497347</v>
      </c>
    </row>
    <row r="62" spans="1:13" x14ac:dyDescent="0.25">
      <c r="A62" s="5" t="s">
        <v>12</v>
      </c>
      <c r="B62" s="31">
        <f t="shared" ref="B62:B73" si="35">ROUND((C62/$C$74)*100,6)</f>
        <v>4.1051330000000004</v>
      </c>
      <c r="C62" s="32">
        <v>4056656.96</v>
      </c>
      <c r="D62" s="31">
        <f t="shared" ref="D62:D73" si="36">ROUND((E62/$E$74)*100,6)</f>
        <v>4.185905</v>
      </c>
      <c r="E62" s="32">
        <v>2095804.42</v>
      </c>
      <c r="F62" s="31">
        <f t="shared" ref="F62:F73" si="37">ROUND((G62/$G$74)*100,6)</f>
        <v>4.3850290000000003</v>
      </c>
      <c r="G62" s="32">
        <v>3475328.47</v>
      </c>
      <c r="H62" s="31">
        <f t="shared" si="32"/>
        <v>4.9394859999999996</v>
      </c>
      <c r="I62" s="32">
        <v>10233243.309508044</v>
      </c>
      <c r="J62" s="31">
        <f t="shared" si="33"/>
        <v>1.9537910000000001</v>
      </c>
      <c r="K62" s="32">
        <v>4359974</v>
      </c>
      <c r="L62" s="33">
        <f t="shared" ref="L62:L73" si="38">ROUND((M62/$M$74)*100,6)</f>
        <v>4.0964790000000004</v>
      </c>
      <c r="M62" s="34">
        <f t="shared" si="34"/>
        <v>110988912.99950805</v>
      </c>
    </row>
    <row r="63" spans="1:13" x14ac:dyDescent="0.25">
      <c r="A63" s="6" t="s">
        <v>13</v>
      </c>
      <c r="B63" s="27">
        <f t="shared" si="35"/>
        <v>32.722360000000002</v>
      </c>
      <c r="C63" s="28">
        <v>32335952.09</v>
      </c>
      <c r="D63" s="27">
        <f t="shared" si="36"/>
        <v>33.680762000000001</v>
      </c>
      <c r="E63" s="28">
        <v>16863326.91</v>
      </c>
      <c r="F63" s="27">
        <f t="shared" si="37"/>
        <v>29.261410999999999</v>
      </c>
      <c r="G63" s="28">
        <v>23190957.93</v>
      </c>
      <c r="H63" s="27">
        <f t="shared" si="32"/>
        <v>22.230920000000001</v>
      </c>
      <c r="I63" s="28">
        <v>46056291.541895829</v>
      </c>
      <c r="J63" s="27">
        <f t="shared" si="33"/>
        <v>27.037979</v>
      </c>
      <c r="K63" s="28">
        <v>60336497</v>
      </c>
      <c r="L63" s="29">
        <f t="shared" si="38"/>
        <v>28.536110000000001</v>
      </c>
      <c r="M63" s="30">
        <f t="shared" si="34"/>
        <v>773149690.97189581</v>
      </c>
    </row>
    <row r="64" spans="1:13" x14ac:dyDescent="0.25">
      <c r="A64" s="5" t="s">
        <v>14</v>
      </c>
      <c r="B64" s="31">
        <f t="shared" si="35"/>
        <v>5.2216699999999996</v>
      </c>
      <c r="C64" s="32">
        <v>5160008.92</v>
      </c>
      <c r="D64" s="31">
        <f t="shared" si="36"/>
        <v>4.6676630000000001</v>
      </c>
      <c r="E64" s="32">
        <v>2337011.71</v>
      </c>
      <c r="F64" s="31">
        <f t="shared" si="37"/>
        <v>5.261444</v>
      </c>
      <c r="G64" s="32">
        <v>4169926.27</v>
      </c>
      <c r="H64" s="31">
        <f t="shared" si="32"/>
        <v>6.0523850000000001</v>
      </c>
      <c r="I64" s="32">
        <v>12538860.462510431</v>
      </c>
      <c r="J64" s="31">
        <f t="shared" si="33"/>
        <v>7.0707680000000002</v>
      </c>
      <c r="K64" s="32">
        <v>15778746</v>
      </c>
      <c r="L64" s="33">
        <f t="shared" si="38"/>
        <v>5.3988719999999999</v>
      </c>
      <c r="M64" s="34">
        <f t="shared" si="34"/>
        <v>146275598.4025104</v>
      </c>
    </row>
    <row r="65" spans="1:13" x14ac:dyDescent="0.25">
      <c r="A65" s="6" t="s">
        <v>15</v>
      </c>
      <c r="B65" s="27">
        <f t="shared" si="35"/>
        <v>26.323032999999999</v>
      </c>
      <c r="C65" s="28">
        <v>26012192.93</v>
      </c>
      <c r="D65" s="27">
        <f t="shared" si="36"/>
        <v>28.889272999999999</v>
      </c>
      <c r="E65" s="28">
        <v>14464317.91</v>
      </c>
      <c r="F65" s="27">
        <f t="shared" si="37"/>
        <v>26.778206999999998</v>
      </c>
      <c r="G65" s="28">
        <v>21222909.140000001</v>
      </c>
      <c r="H65" s="27">
        <f t="shared" si="32"/>
        <v>22.515857</v>
      </c>
      <c r="I65" s="28">
        <v>46646602.058541849</v>
      </c>
      <c r="J65" s="27">
        <f t="shared" si="33"/>
        <v>37.786743000000001</v>
      </c>
      <c r="K65" s="28">
        <v>84322861</v>
      </c>
      <c r="L65" s="29">
        <f t="shared" si="38"/>
        <v>26.966594000000001</v>
      </c>
      <c r="M65" s="30">
        <f t="shared" si="34"/>
        <v>730625659.06854177</v>
      </c>
    </row>
    <row r="66" spans="1:13" x14ac:dyDescent="0.25">
      <c r="A66" s="5" t="s">
        <v>16</v>
      </c>
      <c r="B66" s="31">
        <f t="shared" si="35"/>
        <v>8.6203450000000004</v>
      </c>
      <c r="C66" s="32">
        <v>8518549.6799999997</v>
      </c>
      <c r="D66" s="31">
        <f t="shared" si="36"/>
        <v>7.7616930000000002</v>
      </c>
      <c r="E66" s="32">
        <v>3886134.55</v>
      </c>
      <c r="F66" s="31">
        <f t="shared" si="37"/>
        <v>7.4492599999999998</v>
      </c>
      <c r="G66" s="32">
        <v>5903866.75</v>
      </c>
      <c r="H66" s="31">
        <f t="shared" si="32"/>
        <v>9.1064190000000007</v>
      </c>
      <c r="I66" s="32">
        <v>18865970.903396968</v>
      </c>
      <c r="J66" s="31">
        <f t="shared" si="33"/>
        <v>6.6946919999999999</v>
      </c>
      <c r="K66" s="32">
        <v>14939514</v>
      </c>
      <c r="L66" s="33">
        <f t="shared" si="38"/>
        <v>7.6434629999999997</v>
      </c>
      <c r="M66" s="34">
        <f t="shared" si="34"/>
        <v>207089928.01339698</v>
      </c>
    </row>
    <row r="67" spans="1:13" x14ac:dyDescent="0.25">
      <c r="A67" s="6" t="s">
        <v>17</v>
      </c>
      <c r="B67" s="27">
        <f t="shared" si="35"/>
        <v>1.7098720000000001</v>
      </c>
      <c r="C67" s="28">
        <v>1689680.66</v>
      </c>
      <c r="D67" s="27">
        <f t="shared" si="36"/>
        <v>1.581839</v>
      </c>
      <c r="E67" s="28">
        <v>791997.2</v>
      </c>
      <c r="F67" s="27">
        <f t="shared" si="37"/>
        <v>1.616177</v>
      </c>
      <c r="G67" s="28">
        <v>1280891.21</v>
      </c>
      <c r="H67" s="27">
        <f t="shared" si="32"/>
        <v>1.8162069999999999</v>
      </c>
      <c r="I67" s="28">
        <v>3762677.1168659599</v>
      </c>
      <c r="J67" s="27">
        <f t="shared" si="33"/>
        <v>1.172531</v>
      </c>
      <c r="K67" s="28">
        <v>2616557</v>
      </c>
      <c r="L67" s="29">
        <f t="shared" si="38"/>
        <v>1.55463</v>
      </c>
      <c r="M67" s="30">
        <f t="shared" si="34"/>
        <v>42120715.836865962</v>
      </c>
    </row>
    <row r="68" spans="1:13" x14ac:dyDescent="0.25">
      <c r="A68" s="5" t="s">
        <v>18</v>
      </c>
      <c r="B68" s="31">
        <f t="shared" si="35"/>
        <v>6.9533459999999998</v>
      </c>
      <c r="C68" s="32">
        <v>6871236.7000000002</v>
      </c>
      <c r="D68" s="31">
        <f t="shared" si="36"/>
        <v>5.8417899999999996</v>
      </c>
      <c r="E68" s="32">
        <v>2924874.7399999993</v>
      </c>
      <c r="F68" s="31">
        <f t="shared" si="37"/>
        <v>6.3302120000000004</v>
      </c>
      <c r="G68" s="32">
        <v>5016972.26</v>
      </c>
      <c r="H68" s="31">
        <f t="shared" si="32"/>
        <v>6.5693849999999996</v>
      </c>
      <c r="I68" s="32">
        <v>13609941.210852539</v>
      </c>
      <c r="J68" s="31">
        <f t="shared" si="33"/>
        <v>6.397983</v>
      </c>
      <c r="K68" s="32">
        <v>14277394</v>
      </c>
      <c r="L68" s="33">
        <f t="shared" si="38"/>
        <v>6.4056069999999998</v>
      </c>
      <c r="M68" s="34">
        <f t="shared" si="34"/>
        <v>173551783.13085252</v>
      </c>
    </row>
    <row r="69" spans="1:13" x14ac:dyDescent="0.25">
      <c r="A69" s="6" t="s">
        <v>19</v>
      </c>
      <c r="B69" s="27">
        <f t="shared" si="35"/>
        <v>3.769895</v>
      </c>
      <c r="C69" s="28">
        <v>3725377.19</v>
      </c>
      <c r="D69" s="27">
        <f t="shared" si="36"/>
        <v>3.0236700000000001</v>
      </c>
      <c r="E69" s="28">
        <v>1513894.72</v>
      </c>
      <c r="F69" s="27">
        <f t="shared" si="37"/>
        <v>3.8245990000000001</v>
      </c>
      <c r="G69" s="28">
        <v>3031163.59</v>
      </c>
      <c r="H69" s="27">
        <f t="shared" si="32"/>
        <v>4.5367550000000003</v>
      </c>
      <c r="I69" s="28">
        <v>9398895.859600205</v>
      </c>
      <c r="J69" s="27">
        <f t="shared" si="33"/>
        <v>1.728791</v>
      </c>
      <c r="K69" s="28">
        <v>3857876</v>
      </c>
      <c r="L69" s="29">
        <f t="shared" si="38"/>
        <v>3.682795</v>
      </c>
      <c r="M69" s="30">
        <f t="shared" si="34"/>
        <v>99780659.669600204</v>
      </c>
    </row>
    <row r="70" spans="1:13" x14ac:dyDescent="0.25">
      <c r="A70" s="5" t="s">
        <v>20</v>
      </c>
      <c r="B70" s="31">
        <f t="shared" si="35"/>
        <v>3.7559149999999999</v>
      </c>
      <c r="C70" s="32">
        <v>3711562.19</v>
      </c>
      <c r="D70" s="31">
        <f t="shared" si="36"/>
        <v>3.9700669999999998</v>
      </c>
      <c r="E70" s="32">
        <v>1987738.34</v>
      </c>
      <c r="F70" s="31">
        <f t="shared" si="37"/>
        <v>4.4853800000000001</v>
      </c>
      <c r="G70" s="32">
        <v>3554861.09</v>
      </c>
      <c r="H70" s="31">
        <f t="shared" si="32"/>
        <v>6.0453289999999997</v>
      </c>
      <c r="I70" s="32">
        <v>12524242.990139063</v>
      </c>
      <c r="J70" s="31">
        <f t="shared" si="33"/>
        <v>2.0595500000000002</v>
      </c>
      <c r="K70" s="32">
        <v>4595980</v>
      </c>
      <c r="L70" s="33">
        <f t="shared" si="38"/>
        <v>4.5169129999999997</v>
      </c>
      <c r="M70" s="34">
        <f t="shared" si="34"/>
        <v>122380037.05013907</v>
      </c>
    </row>
    <row r="71" spans="1:13" x14ac:dyDescent="0.25">
      <c r="A71" s="6" t="s">
        <v>21</v>
      </c>
      <c r="B71" s="27">
        <f t="shared" si="35"/>
        <v>1.0028109999999999</v>
      </c>
      <c r="C71" s="28">
        <v>990969</v>
      </c>
      <c r="D71" s="27">
        <f t="shared" si="36"/>
        <v>0.85542399999999996</v>
      </c>
      <c r="E71" s="28">
        <v>428294.57999999996</v>
      </c>
      <c r="F71" s="27">
        <f t="shared" si="37"/>
        <v>2.95085</v>
      </c>
      <c r="G71" s="28">
        <v>2338678.84</v>
      </c>
      <c r="H71" s="27">
        <f t="shared" si="32"/>
        <v>5.9960950000000004</v>
      </c>
      <c r="I71" s="28">
        <v>12422243.01586988</v>
      </c>
      <c r="J71" s="27">
        <f t="shared" si="33"/>
        <v>2.2531750000000001</v>
      </c>
      <c r="K71" s="28">
        <v>5028064</v>
      </c>
      <c r="L71" s="29">
        <f t="shared" si="38"/>
        <v>3.4392900000000002</v>
      </c>
      <c r="M71" s="30">
        <f t="shared" si="34"/>
        <v>93183196.235869884</v>
      </c>
    </row>
    <row r="72" spans="1:13" x14ac:dyDescent="0.25">
      <c r="A72" s="5" t="s">
        <v>22</v>
      </c>
      <c r="B72" s="31">
        <f t="shared" si="35"/>
        <v>1.421125</v>
      </c>
      <c r="C72" s="32">
        <v>1404343.22</v>
      </c>
      <c r="D72" s="31">
        <f t="shared" si="36"/>
        <v>1.440701</v>
      </c>
      <c r="E72" s="32">
        <v>721331.91</v>
      </c>
      <c r="F72" s="31">
        <f t="shared" si="37"/>
        <v>1.413295</v>
      </c>
      <c r="G72" s="32">
        <v>1120098.6299999999</v>
      </c>
      <c r="H72" s="31">
        <f t="shared" si="32"/>
        <v>1.809477</v>
      </c>
      <c r="I72" s="32">
        <v>3748732.8959359759</v>
      </c>
      <c r="J72" s="31">
        <f t="shared" si="33"/>
        <v>0.30642399999999997</v>
      </c>
      <c r="K72" s="32">
        <v>683799</v>
      </c>
      <c r="L72" s="33">
        <f t="shared" si="38"/>
        <v>1.3716710000000001</v>
      </c>
      <c r="M72" s="34">
        <f t="shared" si="34"/>
        <v>37163681.765935972</v>
      </c>
    </row>
    <row r="73" spans="1:13" ht="15.75" thickBot="1" x14ac:dyDescent="0.3">
      <c r="A73" s="6" t="s">
        <v>23</v>
      </c>
      <c r="B73" s="27">
        <f t="shared" si="35"/>
        <v>1.1383110000000001</v>
      </c>
      <c r="C73" s="28">
        <v>1124869.4099999999</v>
      </c>
      <c r="D73" s="27">
        <f t="shared" si="36"/>
        <v>1.0899350000000001</v>
      </c>
      <c r="E73" s="28">
        <v>545709.81999999995</v>
      </c>
      <c r="F73" s="27">
        <f t="shared" si="37"/>
        <v>2.35744</v>
      </c>
      <c r="G73" s="28">
        <v>1868374.8</v>
      </c>
      <c r="H73" s="27">
        <f t="shared" si="32"/>
        <v>3.5223900000000001</v>
      </c>
      <c r="I73" s="28">
        <v>7297413.2399097597</v>
      </c>
      <c r="J73" s="27">
        <f t="shared" si="33"/>
        <v>1.5827059999999999</v>
      </c>
      <c r="K73" s="28">
        <v>3531882</v>
      </c>
      <c r="L73" s="29">
        <f t="shared" si="38"/>
        <v>2.5264790000000001</v>
      </c>
      <c r="M73" s="30">
        <f t="shared" si="34"/>
        <v>68451740.499909759</v>
      </c>
    </row>
    <row r="74" spans="1:13" ht="15.75" thickBot="1" x14ac:dyDescent="0.3">
      <c r="A74" s="35" t="s">
        <v>24</v>
      </c>
      <c r="B74" s="36">
        <v>100.00000000000001</v>
      </c>
      <c r="C74" s="37">
        <f t="shared" ref="C74" si="39">SUM(C61:C73)</f>
        <v>98819132.730000004</v>
      </c>
      <c r="D74" s="36">
        <f>SUM(D61:D73)-0.000001</f>
        <v>100</v>
      </c>
      <c r="E74" s="37">
        <f t="shared" ref="E74" si="40">SUM(E61:E73)</f>
        <v>50068127.600000001</v>
      </c>
      <c r="F74" s="36">
        <v>100.00000000000001</v>
      </c>
      <c r="G74" s="37">
        <f>SUM(G61:G73)</f>
        <v>79254407.040000007</v>
      </c>
      <c r="H74" s="36">
        <v>100.00000000000001</v>
      </c>
      <c r="I74" s="37">
        <f t="shared" ref="I74" si="41">SUM(I61:I73)</f>
        <v>207172224.96000001</v>
      </c>
      <c r="J74" s="36">
        <f>SUM(J61:J73)-0.000001</f>
        <v>100.00000000000001</v>
      </c>
      <c r="K74" s="37">
        <f t="shared" ref="K74" si="42">SUM(K61:K73)</f>
        <v>223154614</v>
      </c>
      <c r="L74" s="36">
        <f>ROUND(SUM(L61:L73),0)</f>
        <v>100</v>
      </c>
      <c r="M74" s="38">
        <f>SUM(M61:M73)</f>
        <v>2709373146.9999995</v>
      </c>
    </row>
    <row r="76" spans="1:13" ht="15.75" thickBot="1" x14ac:dyDescent="0.3"/>
    <row r="77" spans="1:13" ht="46.5" customHeight="1" thickBot="1" x14ac:dyDescent="0.3">
      <c r="A77" s="2" t="s">
        <v>1</v>
      </c>
      <c r="B77" s="3" t="s">
        <v>32</v>
      </c>
      <c r="C77" s="3" t="s">
        <v>33</v>
      </c>
      <c r="D77" s="3" t="s">
        <v>34</v>
      </c>
      <c r="I77" s="28"/>
    </row>
    <row r="78" spans="1:13" x14ac:dyDescent="0.25">
      <c r="A78" s="4" t="s">
        <v>11</v>
      </c>
      <c r="B78" s="40">
        <f t="shared" ref="B78:B90" si="43">M24</f>
        <v>114044341.15000002</v>
      </c>
      <c r="C78" s="40">
        <f t="shared" ref="C78:C90" si="44">M61</f>
        <v>104611543.35497347</v>
      </c>
      <c r="D78" s="41">
        <f>C78-B78</f>
        <v>-9432797.7950265557</v>
      </c>
      <c r="I78" s="32"/>
    </row>
    <row r="79" spans="1:13" x14ac:dyDescent="0.25">
      <c r="A79" s="5" t="s">
        <v>12</v>
      </c>
      <c r="B79" s="42">
        <f t="shared" si="43"/>
        <v>121247765.22</v>
      </c>
      <c r="C79" s="42">
        <f t="shared" si="44"/>
        <v>110988912.99950805</v>
      </c>
      <c r="D79" s="43">
        <f t="shared" ref="D79:D90" si="45">C79-B79</f>
        <v>-10258852.220491946</v>
      </c>
      <c r="I79" s="28"/>
    </row>
    <row r="80" spans="1:13" x14ac:dyDescent="0.25">
      <c r="A80" s="6" t="s">
        <v>13</v>
      </c>
      <c r="B80" s="44">
        <f t="shared" si="43"/>
        <v>837374090.38000011</v>
      </c>
      <c r="C80" s="44">
        <f t="shared" si="44"/>
        <v>773149690.97189581</v>
      </c>
      <c r="D80" s="45">
        <f t="shared" si="45"/>
        <v>-64224399.4081043</v>
      </c>
      <c r="I80" s="32"/>
    </row>
    <row r="81" spans="1:9" x14ac:dyDescent="0.25">
      <c r="A81" s="5" t="s">
        <v>14</v>
      </c>
      <c r="B81" s="42">
        <f t="shared" si="43"/>
        <v>158843040.69</v>
      </c>
      <c r="C81" s="42">
        <f t="shared" si="44"/>
        <v>146275598.4025104</v>
      </c>
      <c r="D81" s="43">
        <f t="shared" si="45"/>
        <v>-12567442.287489593</v>
      </c>
      <c r="I81" s="28"/>
    </row>
    <row r="82" spans="1:9" x14ac:dyDescent="0.25">
      <c r="A82" s="6" t="s">
        <v>15</v>
      </c>
      <c r="B82" s="44">
        <f t="shared" si="43"/>
        <v>790005176.07999992</v>
      </c>
      <c r="C82" s="44">
        <f t="shared" si="44"/>
        <v>730625659.06854177</v>
      </c>
      <c r="D82" s="45">
        <f t="shared" si="45"/>
        <v>-59379517.011458158</v>
      </c>
      <c r="I82" s="32"/>
    </row>
    <row r="83" spans="1:9" x14ac:dyDescent="0.25">
      <c r="A83" s="5" t="s">
        <v>16</v>
      </c>
      <c r="B83" s="42">
        <f t="shared" si="43"/>
        <v>225560161.75</v>
      </c>
      <c r="C83" s="42">
        <f t="shared" si="44"/>
        <v>207089928.01339698</v>
      </c>
      <c r="D83" s="43">
        <f t="shared" si="45"/>
        <v>-18470233.736603022</v>
      </c>
      <c r="I83" s="28"/>
    </row>
    <row r="84" spans="1:9" x14ac:dyDescent="0.25">
      <c r="A84" s="6" t="s">
        <v>17</v>
      </c>
      <c r="B84" s="44">
        <f t="shared" si="43"/>
        <v>45899336.040000007</v>
      </c>
      <c r="C84" s="44">
        <f t="shared" si="44"/>
        <v>42120715.836865962</v>
      </c>
      <c r="D84" s="45">
        <f t="shared" si="45"/>
        <v>-3778620.203134045</v>
      </c>
      <c r="I84" s="32"/>
    </row>
    <row r="85" spans="1:9" x14ac:dyDescent="0.25">
      <c r="A85" s="5" t="s">
        <v>18</v>
      </c>
      <c r="B85" s="42">
        <f t="shared" si="43"/>
        <v>188563191.44999999</v>
      </c>
      <c r="C85" s="42">
        <f t="shared" si="44"/>
        <v>173551783.13085252</v>
      </c>
      <c r="D85" s="43">
        <f t="shared" si="45"/>
        <v>-15011408.319147468</v>
      </c>
      <c r="I85" s="28"/>
    </row>
    <row r="86" spans="1:9" x14ac:dyDescent="0.25">
      <c r="A86" s="6" t="s">
        <v>19</v>
      </c>
      <c r="B86" s="44">
        <f t="shared" si="43"/>
        <v>109075136.61999999</v>
      </c>
      <c r="C86" s="44">
        <f t="shared" si="44"/>
        <v>99780659.669600204</v>
      </c>
      <c r="D86" s="45">
        <f t="shared" si="45"/>
        <v>-9294476.9503997862</v>
      </c>
      <c r="I86" s="32"/>
    </row>
    <row r="87" spans="1:9" x14ac:dyDescent="0.25">
      <c r="A87" s="5" t="s">
        <v>20</v>
      </c>
      <c r="B87" s="42">
        <f t="shared" si="43"/>
        <v>134033136.86999997</v>
      </c>
      <c r="C87" s="42">
        <f t="shared" si="44"/>
        <v>122380037.05013907</v>
      </c>
      <c r="D87" s="43">
        <f t="shared" si="45"/>
        <v>-11653099.819860905</v>
      </c>
      <c r="I87" s="28"/>
    </row>
    <row r="88" spans="1:9" x14ac:dyDescent="0.25">
      <c r="A88" s="6" t="s">
        <v>21</v>
      </c>
      <c r="B88" s="44">
        <f t="shared" si="43"/>
        <v>102682391.61000001</v>
      </c>
      <c r="C88" s="44">
        <f t="shared" si="44"/>
        <v>93183196.235869884</v>
      </c>
      <c r="D88" s="45">
        <f t="shared" si="45"/>
        <v>-9499195.3741301298</v>
      </c>
      <c r="I88" s="32"/>
    </row>
    <row r="89" spans="1:9" x14ac:dyDescent="0.25">
      <c r="A89" s="5" t="s">
        <v>22</v>
      </c>
      <c r="B89" s="42">
        <f t="shared" si="43"/>
        <v>40717976.780000001</v>
      </c>
      <c r="C89" s="42">
        <f t="shared" si="44"/>
        <v>37163681.765935972</v>
      </c>
      <c r="D89" s="43">
        <f t="shared" si="45"/>
        <v>-3554295.0140640289</v>
      </c>
      <c r="I89" s="28"/>
    </row>
    <row r="90" spans="1:9" ht="15.75" thickBot="1" x14ac:dyDescent="0.3">
      <c r="A90" s="6" t="s">
        <v>23</v>
      </c>
      <c r="B90" s="44">
        <f t="shared" si="43"/>
        <v>75077187.300000012</v>
      </c>
      <c r="C90" s="44">
        <f t="shared" si="44"/>
        <v>68451740.499909759</v>
      </c>
      <c r="D90" s="45">
        <f t="shared" si="45"/>
        <v>-6625446.8000902534</v>
      </c>
    </row>
    <row r="91" spans="1:9" ht="15.75" thickBot="1" x14ac:dyDescent="0.3">
      <c r="A91" s="7" t="s">
        <v>24</v>
      </c>
      <c r="B91" s="46">
        <f>SUM(B78:B90)</f>
        <v>2943122931.9400001</v>
      </c>
      <c r="C91" s="46">
        <f t="shared" ref="C91:D91" si="46">SUM(C78:C90)</f>
        <v>2709373146.9999995</v>
      </c>
      <c r="D91" s="47">
        <f t="shared" si="46"/>
        <v>-233749784.94000018</v>
      </c>
    </row>
  </sheetData>
  <mergeCells count="36">
    <mergeCell ref="A2:M2"/>
    <mergeCell ref="A3:A5"/>
    <mergeCell ref="B3:C4"/>
    <mergeCell ref="D3:E3"/>
    <mergeCell ref="F3:G4"/>
    <mergeCell ref="H3:I4"/>
    <mergeCell ref="J3:K4"/>
    <mergeCell ref="L3:M4"/>
    <mergeCell ref="D4:E4"/>
    <mergeCell ref="A20:M20"/>
    <mergeCell ref="A21:A23"/>
    <mergeCell ref="B21:C21"/>
    <mergeCell ref="D21:E22"/>
    <mergeCell ref="F21:G22"/>
    <mergeCell ref="H21:I22"/>
    <mergeCell ref="J21:K22"/>
    <mergeCell ref="L21:M22"/>
    <mergeCell ref="B22:C22"/>
    <mergeCell ref="A39:M39"/>
    <mergeCell ref="A40:A42"/>
    <mergeCell ref="B40:C41"/>
    <mergeCell ref="D40:E40"/>
    <mergeCell ref="F40:G41"/>
    <mergeCell ref="H40:I41"/>
    <mergeCell ref="J40:K41"/>
    <mergeCell ref="L40:M41"/>
    <mergeCell ref="D41:E41"/>
    <mergeCell ref="A57:M57"/>
    <mergeCell ref="A58:A60"/>
    <mergeCell ref="B58:C58"/>
    <mergeCell ref="D58:E59"/>
    <mergeCell ref="F58:G59"/>
    <mergeCell ref="H58:I59"/>
    <mergeCell ref="J58:K59"/>
    <mergeCell ref="L58:M59"/>
    <mergeCell ref="B59:C59"/>
  </mergeCells>
  <pageMargins left="0.7" right="0.7" top="0.75" bottom="0.75" header="0.3" footer="0.3"/>
  <pageSetup scale="57" fitToHeight="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PARTICIPACIONES</dc:creator>
  <cp:lastModifiedBy>Acer</cp:lastModifiedBy>
  <cp:lastPrinted>2026-07-02T02:14:31Z</cp:lastPrinted>
  <dcterms:created xsi:type="dcterms:W3CDTF">2024-06-28T17:34:58Z</dcterms:created>
  <dcterms:modified xsi:type="dcterms:W3CDTF">2026-07-02T02:15:28Z</dcterms:modified>
</cp:coreProperties>
</file>